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90" windowWidth="11295" windowHeight="5985" tabRatio="599" activeTab="2"/>
  </bookViews>
  <sheets>
    <sheet name="FIGURES " sheetId="23" r:id="rId1"/>
    <sheet name="SEGMENTREPORT" sheetId="27" r:id="rId2"/>
    <sheet name="SIGNATURE (ED)" sheetId="30" r:id="rId3"/>
  </sheets>
  <definedNames>
    <definedName name="_xlnm.Print_Area" localSheetId="1">SEGMENTREPORT!$A$1:$H$51</definedName>
    <definedName name="_xlnm.Print_Area" localSheetId="2">'SIGNATURE (ED)'!$A$1:$L$59</definedName>
  </definedNames>
  <calcPr calcId="124519"/>
</workbook>
</file>

<file path=xl/calcChain.xml><?xml version="1.0" encoding="utf-8"?>
<calcChain xmlns="http://schemas.openxmlformats.org/spreadsheetml/2006/main">
  <c r="K20" i="30"/>
  <c r="I20"/>
  <c r="G20"/>
  <c r="K11"/>
  <c r="I11"/>
  <c r="G11"/>
  <c r="F36" i="27"/>
  <c r="F35"/>
  <c r="F34"/>
  <c r="F33"/>
  <c r="F32"/>
  <c r="F31"/>
  <c r="H13" i="23"/>
  <c r="H41" l="1"/>
  <c r="H40"/>
  <c r="H43" l="1"/>
  <c r="H42"/>
  <c r="E26" l="1"/>
  <c r="E20"/>
  <c r="E19"/>
  <c r="E17"/>
  <c r="E12"/>
  <c r="E18" l="1"/>
  <c r="H54"/>
  <c r="H46"/>
  <c r="E46"/>
  <c r="E54"/>
  <c r="G17" i="27"/>
  <c r="C17"/>
  <c r="C11"/>
  <c r="F11"/>
  <c r="H51"/>
  <c r="G51"/>
  <c r="E51"/>
  <c r="D51"/>
  <c r="D50"/>
  <c r="G50"/>
  <c r="F28"/>
  <c r="F27"/>
  <c r="F26"/>
  <c r="F25"/>
  <c r="F24"/>
  <c r="E16" l="1"/>
  <c r="J38" i="23"/>
  <c r="J18"/>
  <c r="J21" s="1"/>
  <c r="J10"/>
  <c r="J16" s="1"/>
  <c r="F23"/>
  <c r="E23" s="1"/>
  <c r="F18"/>
  <c r="F21" s="1"/>
  <c r="F15"/>
  <c r="E15" s="1"/>
  <c r="F13"/>
  <c r="E13" s="1"/>
  <c r="F11"/>
  <c r="E11" s="1"/>
  <c r="E10" s="1"/>
  <c r="E16" s="1"/>
  <c r="I23"/>
  <c r="I20"/>
  <c r="I18" s="1"/>
  <c r="I21" s="1"/>
  <c r="I10"/>
  <c r="I16" s="1"/>
  <c r="H16"/>
  <c r="H21"/>
  <c r="E24"/>
  <c r="C51" i="27"/>
  <c r="F50"/>
  <c r="C50"/>
  <c r="F48"/>
  <c r="F45"/>
  <c r="H37"/>
  <c r="G37"/>
  <c r="F37"/>
  <c r="E37"/>
  <c r="D37"/>
  <c r="C37"/>
  <c r="H29"/>
  <c r="G29"/>
  <c r="E29"/>
  <c r="D29"/>
  <c r="C29"/>
  <c r="H17"/>
  <c r="H19" s="1"/>
  <c r="H22" s="1"/>
  <c r="G19"/>
  <c r="G22" s="1"/>
  <c r="F17"/>
  <c r="F19" s="1"/>
  <c r="F22" s="1"/>
  <c r="E17"/>
  <c r="E19" s="1"/>
  <c r="E22" s="1"/>
  <c r="D17"/>
  <c r="D19" s="1"/>
  <c r="D22" s="1"/>
  <c r="C16"/>
  <c r="C19"/>
  <c r="C22" s="1"/>
  <c r="H11"/>
  <c r="G11"/>
  <c r="E11"/>
  <c r="D11"/>
  <c r="E21" i="23"/>
  <c r="E28"/>
  <c r="J22" l="1"/>
  <c r="J25" s="1"/>
  <c r="J27" s="1"/>
  <c r="J29" s="1"/>
  <c r="I22"/>
  <c r="I25" s="1"/>
  <c r="I27" s="1"/>
  <c r="I29" s="1"/>
  <c r="F10"/>
  <c r="F16" s="1"/>
  <c r="F22" s="1"/>
  <c r="F25" s="1"/>
  <c r="F27" s="1"/>
  <c r="F29" s="1"/>
  <c r="F37" s="1"/>
  <c r="F38" s="1"/>
  <c r="F51" i="27"/>
  <c r="F29"/>
  <c r="H22" i="23"/>
  <c r="H25" s="1"/>
  <c r="H27" s="1"/>
  <c r="H29" s="1"/>
  <c r="E22"/>
  <c r="E25" s="1"/>
  <c r="E27" s="1"/>
  <c r="E29" s="1"/>
</calcChain>
</file>

<file path=xl/sharedStrings.xml><?xml version="1.0" encoding="utf-8"?>
<sst xmlns="http://schemas.openxmlformats.org/spreadsheetml/2006/main" count="213" uniqueCount="144">
  <si>
    <t>PARTICULARS</t>
  </si>
  <si>
    <t>YEAR ENDED</t>
  </si>
  <si>
    <t>(AUDITED)</t>
  </si>
  <si>
    <t>Other Income</t>
  </si>
  <si>
    <t>TOTAL INCOME (1+2)</t>
  </si>
  <si>
    <t>Interest Expended</t>
  </si>
  <si>
    <t>Analytical Ratios</t>
  </si>
  <si>
    <t>Notes:</t>
  </si>
  <si>
    <t>i)    Pending at the beginning of the quarter     - Nil</t>
  </si>
  <si>
    <t>iv)  Lying unresolved at the end of the quarter - Nil</t>
  </si>
  <si>
    <t>Operating Profit</t>
  </si>
  <si>
    <t>Net Profit</t>
  </si>
  <si>
    <t>Segment Liabilities</t>
  </si>
  <si>
    <t>(i) Percentage of shares held by Government of India</t>
  </si>
  <si>
    <t xml:space="preserve">      (b) Amount of Net Non Performing Assets</t>
  </si>
  <si>
    <t>(v) Return on Assets (Annualised)</t>
  </si>
  <si>
    <t>Segment Revenue</t>
  </si>
  <si>
    <t>Segment Results</t>
  </si>
  <si>
    <t>Income Tax</t>
  </si>
  <si>
    <t>(* Excluding Revaluation Reserve)</t>
  </si>
  <si>
    <t>INTEREST EARNED (a)+(b)+(c)+(d)</t>
  </si>
  <si>
    <t>(a) Interest/discount on advances/bills</t>
  </si>
  <si>
    <t>(b) Income on Investments</t>
  </si>
  <si>
    <t>(d) Others</t>
  </si>
  <si>
    <t>Operating Expenses (i)+(ii)</t>
  </si>
  <si>
    <t>(ii) Other Operating Expenses</t>
  </si>
  <si>
    <t>(c) Interest on balances with Reserve Bank of India &amp; Other Inter-Bank Funds</t>
  </si>
  <si>
    <t>(i) Employees Cost</t>
  </si>
  <si>
    <t>TOTAL EXPENSES ((4+5) excluding Provisions &amp; Contingencies)</t>
  </si>
  <si>
    <t xml:space="preserve">Provisions (Other than Tax) and Contingencies </t>
  </si>
  <si>
    <t>Operating Profit before Provisions and Contingencies (3-6)</t>
  </si>
  <si>
    <t>Exceptional items</t>
  </si>
  <si>
    <t>Profit (+) / Loss (-) from Ordinary Activities before tax (7-8-9)</t>
  </si>
  <si>
    <t>Tax expense</t>
  </si>
  <si>
    <t>Net Profit (+) / Loss (-) from Ordinary Activities after tax (10-11)</t>
  </si>
  <si>
    <t>Extraordinary items (net of tax expense)</t>
  </si>
  <si>
    <t>Net Profit (+) / Loss (-) for the period (12-13)</t>
  </si>
  <si>
    <t xml:space="preserve">       b) Basic and diluted EPS after Extraordinary items for the period, for the year to date and for the previous year  </t>
  </si>
  <si>
    <t xml:space="preserve">      a) Basic and diluted EPS before Extraordinary items (net of tax expense) for the period, for the year to date and for the previous year</t>
  </si>
  <si>
    <t xml:space="preserve">      (a) Amount of Gross Non Performing Assets</t>
  </si>
  <si>
    <t>(iv) NPA Ratios</t>
  </si>
  <si>
    <t xml:space="preserve">      (c) Percentage of Gross Non Performing Assets</t>
  </si>
  <si>
    <t xml:space="preserve">      (d) Percentage of Net Non Performing Assets</t>
  </si>
  <si>
    <t>Public shareholding</t>
  </si>
  <si>
    <t xml:space="preserve">- Number of Shares </t>
  </si>
  <si>
    <t>- Percentage of shareholding</t>
  </si>
  <si>
    <t>Paid up Equity Share Capital (Face Value of each share-Rs.10/-)</t>
  </si>
  <si>
    <t>(Head Office : Bangalore - 2)</t>
  </si>
  <si>
    <t>QUARTER ENDED</t>
  </si>
  <si>
    <t>Total</t>
  </si>
  <si>
    <t>Treasury Operations</t>
  </si>
  <si>
    <t>Retail Banking Operations</t>
  </si>
  <si>
    <t>Wholesale Banking Operations</t>
  </si>
  <si>
    <t>Other Banking Operations</t>
  </si>
  <si>
    <t>Unallocated</t>
  </si>
  <si>
    <t>Unallocated Income/Expenses</t>
  </si>
  <si>
    <t>Provisions and Contingencies</t>
  </si>
  <si>
    <t>Segment Assets*</t>
  </si>
  <si>
    <t>Unallocated Assets</t>
  </si>
  <si>
    <t>BUSINESS SEGMENT</t>
  </si>
  <si>
    <t>Unallocated Liabilities</t>
  </si>
  <si>
    <t>HALF YEAR ENDED</t>
  </si>
  <si>
    <t>GEOGRAPHICAL SEGMENT</t>
  </si>
  <si>
    <t>Domestic Operations</t>
  </si>
  <si>
    <t>Revenue</t>
  </si>
  <si>
    <t>Assets</t>
  </si>
  <si>
    <t>Promoters and promoter group shareholding</t>
  </si>
  <si>
    <t>NIL</t>
  </si>
  <si>
    <t xml:space="preserve">       a) Pledged / Encumbered </t>
  </si>
  <si>
    <t xml:space="preserve">            - Number of shares</t>
  </si>
  <si>
    <t xml:space="preserve">            - Percentage of shares (as a % of the total shareholding of promoter and promoter group)</t>
  </si>
  <si>
    <t xml:space="preserve">            - Percentage of shares (as a % of the total share capital of the Company)</t>
  </si>
  <si>
    <t xml:space="preserve">       b) Non-encumbered </t>
  </si>
  <si>
    <t>REVIEWED</t>
  </si>
  <si>
    <t>AUDITED</t>
  </si>
  <si>
    <t>Quarter ended</t>
  </si>
  <si>
    <t>Half year ended</t>
  </si>
  <si>
    <t>Year ended</t>
  </si>
  <si>
    <t>a</t>
  </si>
  <si>
    <t>b</t>
  </si>
  <si>
    <t>c</t>
  </si>
  <si>
    <t>d</t>
  </si>
  <si>
    <t>e</t>
  </si>
  <si>
    <t>Total Assets</t>
  </si>
  <si>
    <t>f</t>
  </si>
  <si>
    <t>Total Liabilities</t>
  </si>
  <si>
    <t>(1)</t>
  </si>
  <si>
    <t>(2)</t>
  </si>
  <si>
    <t>International Operations</t>
  </si>
  <si>
    <r>
      <t xml:space="preserve">Capital and Reserves </t>
    </r>
    <r>
      <rPr>
        <b/>
        <sz val="12"/>
        <rFont val="TheSans B4 SemiLight"/>
        <family val="2"/>
      </rPr>
      <t>*</t>
    </r>
  </si>
  <si>
    <t>(REVIEWED)</t>
  </si>
  <si>
    <r>
      <t>[</t>
    </r>
    <r>
      <rPr>
        <b/>
        <sz val="12"/>
        <rFont val="Rupee Foradian"/>
        <family val="2"/>
      </rPr>
      <t>`</t>
    </r>
    <r>
      <rPr>
        <b/>
        <sz val="12"/>
        <rFont val="TheSans B4 SemiLight"/>
        <family val="2"/>
      </rPr>
      <t xml:space="preserve"> in Crore]</t>
    </r>
  </si>
  <si>
    <t xml:space="preserve">CAPITAL AND LIABILITIES </t>
  </si>
  <si>
    <t>CAPITAL</t>
  </si>
  <si>
    <t>RESERVES AND SURPLUS</t>
  </si>
  <si>
    <t>DEPOSITS</t>
  </si>
  <si>
    <t>BORROWINGS</t>
  </si>
  <si>
    <t>OTHER LIABILITIES AND PROVISIONS</t>
  </si>
  <si>
    <t>TOTAL</t>
  </si>
  <si>
    <t>ASSETS</t>
  </si>
  <si>
    <t>CASH &amp; BALANCES WITH RESERVE BANK OF INDIA</t>
  </si>
  <si>
    <t>INVESTMENTS</t>
  </si>
  <si>
    <t>ADVANCES</t>
  </si>
  <si>
    <t>FIXED ASSETS</t>
  </si>
  <si>
    <t xml:space="preserve">OTHER ASSETS </t>
  </si>
  <si>
    <t>In accordance with the RBI Circular No.DBOD.BP.BC.80/21.04.018/2010-11 dated 09.02.2011:</t>
  </si>
  <si>
    <t>i)</t>
  </si>
  <si>
    <t>ii)</t>
  </si>
  <si>
    <t>STATEMENT OF ASSETS AND LIABILITIES</t>
  </si>
  <si>
    <t>BALANCES WITH BANKS AND MONEY AT CALL AND SHORT NOTICE</t>
  </si>
  <si>
    <t>EXECUTIVE DIRECTOR</t>
  </si>
  <si>
    <t>Reserves excluding Revaluation Reserves</t>
  </si>
  <si>
    <t>As on 30.09.2013</t>
  </si>
  <si>
    <t>30.09.2013</t>
  </si>
  <si>
    <t>(iii) Capital Adequacy Ratio - Basel III</t>
  </si>
  <si>
    <t>(iv) Earnings per Share (EPS) (Not Annualised)</t>
  </si>
  <si>
    <t>(ii) Capital Adequacy Ratio - Basel II</t>
  </si>
  <si>
    <t>In terms of RBI Circular DBOD.BP.BC.2/21.06.201/2013-14 dated 01.07.2013 Banks are required to make Half Yearly disclosures related to the Computation of Capital with effect from September 30, 2013. Accordingly, Pillar 3 disclosures under Basel III Capital Requlations are being made available on our website ''www.canarabank.com''. These disclosures have not been subjected to a Limited Review by the auditors.</t>
  </si>
  <si>
    <t>Figures of the corresponding previous period have been regrouped/restated/incorporated wherever considered necessary/feasible.</t>
  </si>
  <si>
    <t>P S RAWAT</t>
  </si>
  <si>
    <t>V S KRISHNA KUMAR</t>
  </si>
  <si>
    <t>30.09.2014</t>
  </si>
  <si>
    <t>30.06.2014</t>
  </si>
  <si>
    <t>31.03.2014</t>
  </si>
  <si>
    <t>As on 30.09.2014</t>
  </si>
  <si>
    <t>As on 31.03.2014</t>
  </si>
  <si>
    <t>REVIEWED FINANCIAL RESULTS  FOR THE SECOND QUARTER AND HALF YEAR ENDED 30TH SEPTEMBER 2014</t>
  </si>
  <si>
    <t>SEGMENT REPORTING FOR THE SECOND QUARTER AND HALF YEAR ENDED SEPTEMBER 30, 2014</t>
  </si>
  <si>
    <t>iii)  Disposed off during the quarter                     - 648</t>
  </si>
  <si>
    <t>Number of Investors Complaints received and disposed off during the quarter ended 30.09.2014.</t>
  </si>
  <si>
    <t>ii)   Received during the quarter                          - 648</t>
  </si>
  <si>
    <t>Provision Coverage Ratio as on 30th September 2014 is 58.68 %</t>
  </si>
  <si>
    <t>a sum of Rs.33.98 Crore has been charged to Profit &amp; Loss Account during the quarter ended September 2014 on proportionate basis towards unamortised liability of Rs.679.52 Crore (being amortized over 5 years beginning from 31st March 2011) on account of the enhancement of gratuity limit. The balance amount of Rs.67.95 Crore will be dealt with as per guidelines of Reserve Bank of India.</t>
  </si>
  <si>
    <t>Sl. No.</t>
  </si>
  <si>
    <t>[` in Crore]</t>
  </si>
  <si>
    <t>Place: Bangalore</t>
  </si>
  <si>
    <t>Date:  06.11.2014</t>
  </si>
  <si>
    <r>
      <t>a sum of Rs.92.68</t>
    </r>
    <r>
      <rPr>
        <sz val="14"/>
        <color rgb="FFFF0000"/>
        <rFont val="TheSans B4 SemiLight"/>
        <family val="2"/>
      </rPr>
      <t xml:space="preserve"> </t>
    </r>
    <r>
      <rPr>
        <sz val="14"/>
        <rFont val="TheSans B4 SemiLight"/>
        <family val="2"/>
      </rPr>
      <t>Crore has been charged to Profit &amp; Loss Account during the quarter ended September 2014 on proportionate basis towards unamortized liability of Rs.1853.57 Crore (being amortized over 5 years beginning from 31st March 2011) on account of reopening of pension option for existing employees who had not opted for Pension earlier. The balance amount of Rs.185.36 Crore will be dealt with as per guidelines of Reserve Bank of India.</t>
    </r>
  </si>
  <si>
    <t>The above Financial Results were reviewed by the Audit Committee of the Board and approved by the Board of Directors in the meeting held on 6th November 2014. The results have been subjected to a 'Limited Review' by the Statutory Central Auditors of the Bank in accordance with the guidelines issued by Reserve Bank of India (RBI) and as per the requirement of Listing Agreement with Stock Exchanges.</t>
  </si>
  <si>
    <t xml:space="preserve">There has been no change in the accounting policies followed during the quarter / half year ended 30th September 2014 as compared to those followed in the preceding financial year ended 31st March 2014. </t>
  </si>
  <si>
    <t>The working results for the quarter / half year ended 30th September 2014 have been arrived at after considering provision for Loan Losses in accordance with the extant guidelines of RBI on Prudential Norms for 'Income Recognition, Asset Classification and Provisioning' and Provision for Income Tax and Deferred Tax, Depreciation on Investments and Fixed Assets and other necessary provisions.</t>
  </si>
  <si>
    <t>Pending settlement of wage revision w.e.f 01.11.2012, adhoc provision of Rs.505 Crore is held on 30.09.2014 which includes Rs.90 Crore provided during the current quarter (Rs.55 Crore for the corresponding quarter ended 30.09.2013).</t>
  </si>
  <si>
    <t>The immediate impact, if any, of the cancellation of coal blocks on the Bank's portfolio by way of security valuation and the impact, if any, of the penalty imposed by the Honourable Supreme Court on viability of the respective projects financed by the Bank, has not been considered as the same is not ascertainable at this stage.</t>
  </si>
  <si>
    <t>Based on the available data, available financial statements and declaration from the Borrowers wherever received, the Bank has estimated the liability of Rs.39.44 Crore as at 30.09.2014 (Rs.60 Crore as at 30.06.2014) on Unhedged Foreign Currency Exposure to their constitutents in terms of RBI Circular DBOD.No.BP.BC.85 / 21.06.200/2013-14 dated 15.01.2014. The entire estimated amount is fully provided for.</t>
  </si>
</sst>
</file>

<file path=xl/styles.xml><?xml version="1.0" encoding="utf-8"?>
<styleSheet xmlns="http://schemas.openxmlformats.org/spreadsheetml/2006/main">
  <numFmts count="3">
    <numFmt numFmtId="43" formatCode="_(* #,##0.00_);_(* \(#,##0.00\);_(* &quot;-&quot;??_);_(@_)"/>
    <numFmt numFmtId="164" formatCode="0_);\(0\)"/>
    <numFmt numFmtId="165" formatCode="dd/mm/yyyy;@"/>
  </numFmts>
  <fonts count="13">
    <font>
      <sz val="10"/>
      <name val="Arial"/>
    </font>
    <font>
      <sz val="10"/>
      <name val="Arial"/>
      <family val="2"/>
    </font>
    <font>
      <sz val="12"/>
      <name val="TheSans B4 SemiLight"/>
      <family val="2"/>
    </font>
    <font>
      <b/>
      <sz val="12"/>
      <name val="TheSans B4 SemiLight"/>
      <family val="2"/>
    </font>
    <font>
      <b/>
      <sz val="12"/>
      <name val="Rupee Foradian"/>
      <family val="2"/>
    </font>
    <font>
      <sz val="10"/>
      <name val="Arial"/>
      <family val="2"/>
    </font>
    <font>
      <sz val="14"/>
      <name val="TheSans B4 SemiLight"/>
      <family val="2"/>
    </font>
    <font>
      <b/>
      <sz val="14"/>
      <name val="TheSans B4 SemiLight"/>
      <family val="2"/>
    </font>
    <font>
      <b/>
      <i/>
      <sz val="14"/>
      <name val="Rupee Foradian"/>
      <family val="2"/>
    </font>
    <font>
      <sz val="14"/>
      <name val="Arial"/>
      <family val="2"/>
    </font>
    <font>
      <b/>
      <sz val="14"/>
      <color indexed="13"/>
      <name val="TheSans B4 SemiLight"/>
      <family val="2"/>
    </font>
    <font>
      <b/>
      <u/>
      <sz val="14"/>
      <name val="TheSans B4 SemiLight"/>
      <family val="2"/>
    </font>
    <font>
      <sz val="14"/>
      <color rgb="FFFF0000"/>
      <name val="TheSans B4 SemiLight"/>
      <family val="2"/>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medium">
        <color indexed="64"/>
      </top>
      <bottom/>
      <diagonal/>
    </border>
    <border>
      <left/>
      <right/>
      <top style="double">
        <color indexed="64"/>
      </top>
      <bottom/>
      <diagonal/>
    </border>
    <border>
      <left style="thin">
        <color indexed="64"/>
      </left>
      <right/>
      <top style="medium">
        <color indexed="64"/>
      </top>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43" fontId="5" fillId="0" borderId="0" applyFont="0" applyFill="0" applyBorder="0" applyAlignment="0" applyProtection="0"/>
    <xf numFmtId="0" fontId="5" fillId="0" borderId="0"/>
    <xf numFmtId="0" fontId="1" fillId="0" borderId="0"/>
    <xf numFmtId="0" fontId="1" fillId="0" borderId="0"/>
    <xf numFmtId="9" fontId="1" fillId="0" borderId="0" applyFont="0" applyFill="0" applyBorder="0" applyAlignment="0" applyProtection="0"/>
  </cellStyleXfs>
  <cellXfs count="245">
    <xf numFmtId="0" fontId="0" fillId="0" borderId="0" xfId="0"/>
    <xf numFmtId="165" fontId="3" fillId="0" borderId="4" xfId="0" applyNumberFormat="1" applyFont="1" applyFill="1" applyBorder="1" applyAlignment="1">
      <alignment horizontal="center" vertical="center"/>
    </xf>
    <xf numFmtId="165" fontId="3" fillId="0" borderId="3" xfId="0" applyNumberFormat="1" applyFont="1" applyFill="1" applyBorder="1" applyAlignment="1">
      <alignment horizontal="center" vertical="center"/>
    </xf>
    <xf numFmtId="165" fontId="3" fillId="0" borderId="5" xfId="0" applyNumberFormat="1" applyFont="1" applyFill="1" applyBorder="1" applyAlignment="1">
      <alignment horizontal="center" vertical="center"/>
    </xf>
    <xf numFmtId="165" fontId="3" fillId="0" borderId="6" xfId="0" applyNumberFormat="1" applyFont="1" applyFill="1" applyBorder="1" applyAlignment="1">
      <alignment horizontal="center" vertical="center"/>
    </xf>
    <xf numFmtId="0" fontId="3" fillId="0" borderId="0" xfId="2" applyFont="1" applyAlignment="1">
      <alignment vertical="center"/>
    </xf>
    <xf numFmtId="0" fontId="2" fillId="0" borderId="0" xfId="2" applyFont="1" applyAlignment="1">
      <alignment vertical="center"/>
    </xf>
    <xf numFmtId="0" fontId="3" fillId="0" borderId="15" xfId="2" applyFont="1" applyBorder="1" applyAlignment="1">
      <alignment horizontal="center" vertical="center"/>
    </xf>
    <xf numFmtId="0" fontId="3" fillId="0" borderId="3"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14" fontId="3" fillId="0" borderId="3" xfId="2" applyNumberFormat="1" applyFont="1" applyBorder="1" applyAlignment="1">
      <alignment horizontal="center" vertical="center" wrapText="1"/>
    </xf>
    <xf numFmtId="164" fontId="3" fillId="0" borderId="12" xfId="2" applyNumberFormat="1" applyFont="1" applyBorder="1" applyAlignment="1">
      <alignment horizontal="center" vertical="center"/>
    </xf>
    <xf numFmtId="0" fontId="3" fillId="0" borderId="16" xfId="2" applyFont="1" applyBorder="1" applyAlignment="1">
      <alignment horizontal="left" vertical="center"/>
    </xf>
    <xf numFmtId="2" fontId="3" fillId="0" borderId="16" xfId="2" applyNumberFormat="1" applyFont="1" applyBorder="1" applyAlignment="1">
      <alignment vertical="center"/>
    </xf>
    <xf numFmtId="0" fontId="2" fillId="0" borderId="16" xfId="2" applyFont="1" applyBorder="1" applyAlignment="1">
      <alignment horizontal="center" vertical="center"/>
    </xf>
    <xf numFmtId="2" fontId="3" fillId="0" borderId="16" xfId="2" applyNumberFormat="1" applyFont="1" applyBorder="1" applyAlignment="1">
      <alignment horizontal="left" vertical="center"/>
    </xf>
    <xf numFmtId="0" fontId="2" fillId="0" borderId="15" xfId="2" applyFont="1" applyBorder="1" applyAlignment="1">
      <alignment horizontal="center" vertical="center"/>
    </xf>
    <xf numFmtId="0" fontId="2" fillId="0" borderId="8" xfId="2" applyFont="1" applyBorder="1" applyAlignment="1">
      <alignment horizontal="center" vertical="center"/>
    </xf>
    <xf numFmtId="0" fontId="2" fillId="0" borderId="1" xfId="2" applyFont="1" applyBorder="1" applyAlignment="1">
      <alignment horizontal="left" vertical="center"/>
    </xf>
    <xf numFmtId="2" fontId="2" fillId="0" borderId="1" xfId="2" applyNumberFormat="1" applyFont="1" applyBorder="1" applyAlignment="1">
      <alignment vertical="center"/>
    </xf>
    <xf numFmtId="2" fontId="2" fillId="0" borderId="2" xfId="2" applyNumberFormat="1" applyFont="1" applyBorder="1" applyAlignment="1">
      <alignment vertical="center"/>
    </xf>
    <xf numFmtId="0" fontId="3" fillId="0" borderId="1" xfId="2" applyFont="1" applyBorder="1" applyAlignment="1">
      <alignment horizontal="left" vertical="center"/>
    </xf>
    <xf numFmtId="2" fontId="3" fillId="0" borderId="1" xfId="2" applyNumberFormat="1" applyFont="1" applyBorder="1" applyAlignment="1">
      <alignment vertical="center"/>
    </xf>
    <xf numFmtId="2" fontId="3" fillId="0" borderId="1" xfId="2" applyNumberFormat="1" applyFont="1" applyFill="1" applyBorder="1" applyAlignment="1">
      <alignment vertical="center"/>
    </xf>
    <xf numFmtId="2" fontId="3" fillId="0" borderId="2" xfId="2" applyNumberFormat="1" applyFont="1" applyBorder="1" applyAlignment="1">
      <alignment vertical="center"/>
    </xf>
    <xf numFmtId="2" fontId="2" fillId="0" borderId="0" xfId="2" applyNumberFormat="1" applyFont="1" applyAlignment="1">
      <alignment vertical="center"/>
    </xf>
    <xf numFmtId="164" fontId="3" fillId="0" borderId="8" xfId="2" applyNumberFormat="1" applyFont="1" applyBorder="1" applyAlignment="1">
      <alignment horizontal="center" vertical="center"/>
    </xf>
    <xf numFmtId="2" fontId="2" fillId="0" borderId="1" xfId="2" applyNumberFormat="1" applyFont="1" applyFill="1" applyBorder="1" applyAlignment="1">
      <alignment vertical="center"/>
    </xf>
    <xf numFmtId="2" fontId="3" fillId="0" borderId="1" xfId="2" applyNumberFormat="1" applyFont="1" applyBorder="1" applyAlignment="1">
      <alignment horizontal="left" vertical="center"/>
    </xf>
    <xf numFmtId="2" fontId="3" fillId="0" borderId="2" xfId="2" applyNumberFormat="1" applyFont="1" applyFill="1" applyBorder="1" applyAlignment="1">
      <alignment vertical="center"/>
    </xf>
    <xf numFmtId="0" fontId="3" fillId="0" borderId="7" xfId="2" applyFont="1" applyBorder="1" applyAlignment="1">
      <alignment horizontal="left" vertical="center"/>
    </xf>
    <xf numFmtId="2" fontId="3" fillId="0" borderId="7" xfId="2" applyNumberFormat="1" applyFont="1" applyBorder="1" applyAlignment="1">
      <alignment vertical="center"/>
    </xf>
    <xf numFmtId="2" fontId="3" fillId="0" borderId="10" xfId="2" applyNumberFormat="1" applyFont="1" applyBorder="1" applyAlignment="1">
      <alignment vertical="center"/>
    </xf>
    <xf numFmtId="0" fontId="2" fillId="0" borderId="0" xfId="2" applyFont="1" applyAlignment="1">
      <alignment horizontal="left" vertical="center"/>
    </xf>
    <xf numFmtId="2" fontId="2" fillId="0" borderId="0" xfId="2" applyNumberFormat="1" applyFont="1" applyAlignment="1">
      <alignment horizontal="left" vertical="center"/>
    </xf>
    <xf numFmtId="0" fontId="2" fillId="0" borderId="0" xfId="2" applyFont="1" applyAlignment="1">
      <alignment horizontal="center" vertical="center"/>
    </xf>
    <xf numFmtId="0" fontId="3" fillId="0" borderId="12" xfId="2" quotePrefix="1" applyFont="1" applyBorder="1" applyAlignment="1">
      <alignment horizontal="center" vertical="center"/>
    </xf>
    <xf numFmtId="0" fontId="3" fillId="0" borderId="16" xfId="2" applyFont="1" applyBorder="1" applyAlignment="1">
      <alignment horizontal="center" vertical="center"/>
    </xf>
    <xf numFmtId="2" fontId="3" fillId="0" borderId="16" xfId="2" applyNumberFormat="1" applyFont="1" applyBorder="1" applyAlignment="1">
      <alignment horizontal="center" vertical="center"/>
    </xf>
    <xf numFmtId="0" fontId="3" fillId="0" borderId="8" xfId="2" quotePrefix="1" applyFont="1" applyBorder="1" applyAlignment="1">
      <alignment horizontal="center" vertical="center"/>
    </xf>
    <xf numFmtId="0" fontId="2" fillId="0" borderId="1" xfId="2" applyFont="1" applyBorder="1" applyAlignment="1">
      <alignment horizontal="right" vertical="center"/>
    </xf>
    <xf numFmtId="2" fontId="2" fillId="0" borderId="1" xfId="2" applyNumberFormat="1" applyFont="1" applyBorder="1" applyAlignment="1">
      <alignment horizontal="right" vertical="center"/>
    </xf>
    <xf numFmtId="2" fontId="2" fillId="0" borderId="2" xfId="2" applyNumberFormat="1" applyFont="1" applyBorder="1" applyAlignment="1">
      <alignment horizontal="right" vertical="center"/>
    </xf>
    <xf numFmtId="2" fontId="2" fillId="0" borderId="7" xfId="2" applyNumberFormat="1" applyFont="1" applyBorder="1" applyAlignment="1">
      <alignment horizontal="right" vertical="center"/>
    </xf>
    <xf numFmtId="2" fontId="2" fillId="0" borderId="10" xfId="2" applyNumberFormat="1" applyFont="1" applyBorder="1" applyAlignment="1">
      <alignment horizontal="right" vertical="center"/>
    </xf>
    <xf numFmtId="2" fontId="6" fillId="0" borderId="2" xfId="0" applyNumberFormat="1" applyFont="1" applyBorder="1" applyAlignment="1">
      <alignment horizontal="right" vertical="center"/>
    </xf>
    <xf numFmtId="2" fontId="6" fillId="0" borderId="1" xfId="0" applyNumberFormat="1" applyFont="1" applyBorder="1"/>
    <xf numFmtId="2" fontId="6" fillId="0" borderId="1" xfId="0" applyNumberFormat="1" applyFont="1" applyBorder="1" applyAlignment="1">
      <alignment horizontal="right" vertical="center"/>
    </xf>
    <xf numFmtId="0" fontId="3" fillId="0" borderId="3" xfId="2"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2" fontId="6" fillId="0" borderId="0" xfId="0" applyNumberFormat="1" applyFont="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2" fontId="7" fillId="0" borderId="0" xfId="0" applyNumberFormat="1" applyFont="1" applyBorder="1" applyAlignment="1">
      <alignment vertical="center"/>
    </xf>
    <xf numFmtId="2" fontId="6" fillId="0" borderId="0" xfId="0" applyNumberFormat="1" applyFont="1" applyAlignment="1">
      <alignment vertical="center"/>
    </xf>
    <xf numFmtId="2" fontId="7" fillId="0" borderId="15" xfId="0" applyNumberFormat="1" applyFont="1" applyBorder="1" applyAlignment="1">
      <alignment horizontal="center" vertical="center"/>
    </xf>
    <xf numFmtId="2" fontId="7" fillId="0" borderId="2"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2" xfId="0" applyNumberFormat="1" applyFont="1" applyFill="1" applyBorder="1" applyAlignment="1">
      <alignment horizontal="center" vertical="center"/>
    </xf>
    <xf numFmtId="0" fontId="7" fillId="0" borderId="8" xfId="0" applyFont="1" applyBorder="1" applyAlignment="1">
      <alignment horizontal="center" vertical="center"/>
    </xf>
    <xf numFmtId="2" fontId="7" fillId="0" borderId="1" xfId="0" applyNumberFormat="1" applyFont="1" applyBorder="1" applyAlignment="1">
      <alignment vertical="center"/>
    </xf>
    <xf numFmtId="2" fontId="7" fillId="0" borderId="2" xfId="0" applyNumberFormat="1" applyFont="1" applyBorder="1" applyAlignment="1">
      <alignment vertical="center"/>
    </xf>
    <xf numFmtId="0" fontId="7" fillId="0" borderId="0" xfId="0" applyFont="1" applyAlignment="1">
      <alignment vertical="center"/>
    </xf>
    <xf numFmtId="2" fontId="7" fillId="0" borderId="0" xfId="0" applyNumberFormat="1" applyFont="1" applyAlignment="1">
      <alignment vertical="center"/>
    </xf>
    <xf numFmtId="2" fontId="6" fillId="0" borderId="1" xfId="0" applyNumberFormat="1" applyFont="1" applyBorder="1" applyAlignment="1">
      <alignment vertical="center"/>
    </xf>
    <xf numFmtId="2" fontId="6" fillId="0" borderId="2" xfId="0" applyNumberFormat="1" applyFont="1" applyBorder="1" applyAlignment="1">
      <alignment vertical="center"/>
    </xf>
    <xf numFmtId="2" fontId="9" fillId="0" borderId="0" xfId="0" applyNumberFormat="1" applyFont="1" applyBorder="1" applyAlignment="1">
      <alignment vertical="center"/>
    </xf>
    <xf numFmtId="0" fontId="6" fillId="0" borderId="8" xfId="0" applyFont="1" applyBorder="1" applyAlignment="1">
      <alignment horizontal="center" vertical="center"/>
    </xf>
    <xf numFmtId="10" fontId="7" fillId="0" borderId="0" xfId="5" applyNumberFormat="1" applyFont="1" applyAlignment="1">
      <alignment vertical="center"/>
    </xf>
    <xf numFmtId="2" fontId="6" fillId="0" borderId="1" xfId="0" applyNumberFormat="1" applyFont="1" applyBorder="1" applyAlignment="1">
      <alignment horizontal="right" vertical="center" wrapText="1"/>
    </xf>
    <xf numFmtId="10" fontId="6" fillId="0" borderId="1" xfId="0" applyNumberFormat="1" applyFont="1" applyBorder="1" applyAlignment="1">
      <alignment vertical="center"/>
    </xf>
    <xf numFmtId="10" fontId="6" fillId="0" borderId="2" xfId="0" applyNumberFormat="1" applyFont="1" applyBorder="1" applyAlignment="1">
      <alignment vertical="center"/>
    </xf>
    <xf numFmtId="10" fontId="6" fillId="0" borderId="1" xfId="0" quotePrefix="1" applyNumberFormat="1" applyFont="1" applyBorder="1" applyAlignment="1">
      <alignment horizontal="right" vertical="center"/>
    </xf>
    <xf numFmtId="10" fontId="6" fillId="0" borderId="1" xfId="0" applyNumberFormat="1" applyFont="1" applyBorder="1" applyAlignment="1">
      <alignment horizontal="right" vertical="center" wrapText="1"/>
    </xf>
    <xf numFmtId="10" fontId="6" fillId="0" borderId="2" xfId="0" quotePrefix="1" applyNumberFormat="1" applyFont="1" applyBorder="1" applyAlignment="1">
      <alignment horizontal="right" vertical="center"/>
    </xf>
    <xf numFmtId="0" fontId="6" fillId="0" borderId="1" xfId="0" applyFont="1" applyBorder="1" applyAlignment="1">
      <alignment vertical="center"/>
    </xf>
    <xf numFmtId="10" fontId="6" fillId="0" borderId="1" xfId="5" applyNumberFormat="1" applyFont="1" applyBorder="1" applyAlignment="1">
      <alignment vertical="center"/>
    </xf>
    <xf numFmtId="10" fontId="6" fillId="0" borderId="2" xfId="5" applyNumberFormat="1" applyFont="1" applyBorder="1" applyAlignment="1">
      <alignment vertical="center"/>
    </xf>
    <xf numFmtId="10" fontId="6" fillId="0" borderId="1" xfId="5" quotePrefix="1" applyNumberFormat="1" applyFont="1" applyFill="1" applyBorder="1" applyAlignment="1">
      <alignment horizontal="right" vertical="center"/>
    </xf>
    <xf numFmtId="10" fontId="6" fillId="0" borderId="1" xfId="5" quotePrefix="1" applyNumberFormat="1" applyFont="1" applyBorder="1" applyAlignment="1">
      <alignment horizontal="right" vertical="center"/>
    </xf>
    <xf numFmtId="10" fontId="6" fillId="0" borderId="2" xfId="5" quotePrefix="1"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1" fontId="6" fillId="0" borderId="1" xfId="0" applyNumberFormat="1" applyFont="1" applyBorder="1" applyAlignment="1">
      <alignment vertical="center"/>
    </xf>
    <xf numFmtId="10" fontId="6" fillId="0" borderId="2" xfId="0" applyNumberFormat="1" applyFont="1" applyBorder="1" applyAlignment="1">
      <alignment horizontal="right" vertical="center" wrapText="1"/>
    </xf>
    <xf numFmtId="0" fontId="7" fillId="0" borderId="9" xfId="0" applyFont="1" applyBorder="1" applyAlignment="1">
      <alignment horizontal="center" vertical="center"/>
    </xf>
    <xf numFmtId="10" fontId="6" fillId="0" borderId="7" xfId="0" applyNumberFormat="1" applyFont="1" applyBorder="1" applyAlignment="1">
      <alignment vertical="center"/>
    </xf>
    <xf numFmtId="10" fontId="6" fillId="0" borderId="7" xfId="0" applyNumberFormat="1" applyFont="1" applyBorder="1" applyAlignment="1">
      <alignment horizontal="right" vertical="center" wrapText="1"/>
    </xf>
    <xf numFmtId="10" fontId="6" fillId="0" borderId="10" xfId="0" applyNumberFormat="1" applyFont="1" applyBorder="1" applyAlignment="1">
      <alignment horizontal="right" vertical="center" wrapText="1"/>
    </xf>
    <xf numFmtId="0" fontId="7" fillId="0" borderId="0" xfId="0" applyFont="1" applyAlignment="1">
      <alignment horizontal="center" vertical="center"/>
    </xf>
    <xf numFmtId="0" fontId="6" fillId="0" borderId="0" xfId="0" applyFont="1" applyAlignment="1">
      <alignment vertical="center" wrapText="1"/>
    </xf>
    <xf numFmtId="2" fontId="10" fillId="0" borderId="0" xfId="0" applyNumberFormat="1" applyFont="1" applyAlignment="1">
      <alignment vertical="center"/>
    </xf>
    <xf numFmtId="0" fontId="7" fillId="0" borderId="0" xfId="0" applyNumberFormat="1" applyFont="1" applyAlignment="1">
      <alignment horizontal="center" vertical="center"/>
    </xf>
    <xf numFmtId="0" fontId="8" fillId="0" borderId="0" xfId="0" applyNumberFormat="1" applyFont="1" applyBorder="1" applyAlignment="1">
      <alignment horizontal="left" vertical="center"/>
    </xf>
    <xf numFmtId="0" fontId="8" fillId="0" borderId="14" xfId="0" applyNumberFormat="1" applyFont="1" applyBorder="1" applyAlignment="1">
      <alignment horizontal="right" vertical="center"/>
    </xf>
    <xf numFmtId="0" fontId="9" fillId="0" borderId="14" xfId="0" applyFont="1" applyBorder="1"/>
    <xf numFmtId="0" fontId="6" fillId="0" borderId="13" xfId="2" applyNumberFormat="1" applyFont="1" applyBorder="1" applyAlignment="1">
      <alignment horizontal="right" vertical="center"/>
    </xf>
    <xf numFmtId="10" fontId="7" fillId="0" borderId="0" xfId="0" applyNumberFormat="1" applyFont="1" applyAlignment="1">
      <alignment vertical="center"/>
    </xf>
    <xf numFmtId="0" fontId="6" fillId="0" borderId="0" xfId="4" applyFont="1" applyAlignment="1">
      <alignment horizontal="center" vertical="center"/>
    </xf>
    <xf numFmtId="0" fontId="7" fillId="0" borderId="0" xfId="4" applyFont="1" applyBorder="1" applyAlignment="1">
      <alignment wrapText="1"/>
    </xf>
    <xf numFmtId="2" fontId="7" fillId="0" borderId="0" xfId="4" applyNumberFormat="1" applyFont="1" applyAlignment="1"/>
    <xf numFmtId="2" fontId="6" fillId="0" borderId="0" xfId="4" applyNumberFormat="1" applyFont="1" applyAlignment="1"/>
    <xf numFmtId="2" fontId="6" fillId="0" borderId="0" xfId="4" applyNumberFormat="1" applyFont="1" applyAlignment="1">
      <alignment vertical="center"/>
    </xf>
    <xf numFmtId="0" fontId="6" fillId="0" borderId="0" xfId="4" applyFont="1" applyAlignment="1">
      <alignment vertical="center"/>
    </xf>
    <xf numFmtId="0" fontId="6" fillId="0" borderId="0" xfId="4" applyFont="1" applyAlignment="1">
      <alignment horizontal="center" vertical="top" wrapText="1"/>
    </xf>
    <xf numFmtId="0" fontId="6" fillId="0" borderId="0" xfId="4" applyFont="1" applyAlignment="1">
      <alignment vertical="top" wrapText="1"/>
    </xf>
    <xf numFmtId="0" fontId="6" fillId="0" borderId="0" xfId="4" applyFont="1" applyAlignment="1">
      <alignment horizontal="right" vertical="top" wrapText="1"/>
    </xf>
    <xf numFmtId="0" fontId="6" fillId="0" borderId="0" xfId="0" applyFont="1" applyAlignment="1">
      <alignment horizontal="justify" vertical="top" wrapText="1"/>
    </xf>
    <xf numFmtId="0" fontId="6" fillId="0" borderId="0" xfId="4" applyFont="1" applyAlignment="1">
      <alignment horizontal="justify" vertical="top" wrapText="1"/>
    </xf>
    <xf numFmtId="0" fontId="6" fillId="0" borderId="0" xfId="4" applyFont="1" applyAlignment="1">
      <alignment horizontal="center" vertical="center" wrapText="1"/>
    </xf>
    <xf numFmtId="0" fontId="7" fillId="0" borderId="0" xfId="0" applyFont="1" applyAlignment="1">
      <alignment horizontal="center" vertical="top"/>
    </xf>
    <xf numFmtId="0" fontId="6" fillId="0" borderId="0" xfId="0" applyFont="1" applyAlignment="1">
      <alignment vertical="top" wrapText="1"/>
    </xf>
    <xf numFmtId="0" fontId="9" fillId="0" borderId="0" xfId="0" applyFont="1" applyAlignment="1">
      <alignment vertical="top"/>
    </xf>
    <xf numFmtId="0" fontId="6" fillId="0" borderId="0" xfId="4" quotePrefix="1" applyFont="1" applyAlignment="1">
      <alignment horizontal="center" vertical="center"/>
    </xf>
    <xf numFmtId="0" fontId="6" fillId="0" borderId="0" xfId="0" applyFont="1" applyAlignment="1">
      <alignment vertical="center"/>
    </xf>
    <xf numFmtId="0" fontId="6" fillId="0" borderId="0" xfId="4" quotePrefix="1" applyFont="1" applyAlignment="1">
      <alignment horizontal="center" vertical="top"/>
    </xf>
    <xf numFmtId="0" fontId="6" fillId="0" borderId="0" xfId="0" applyFont="1" applyAlignment="1">
      <alignment horizontal="justify" vertical="justify" wrapText="1"/>
    </xf>
    <xf numFmtId="0" fontId="7" fillId="0" borderId="0" xfId="3" applyFont="1" applyAlignment="1">
      <alignment horizontal="center" vertical="center"/>
    </xf>
    <xf numFmtId="0" fontId="6" fillId="0" borderId="0" xfId="3" applyFont="1" applyAlignment="1">
      <alignment horizontal="justify" vertical="center" wrapText="1"/>
    </xf>
    <xf numFmtId="0" fontId="6" fillId="0" borderId="0" xfId="3" applyFont="1" applyAlignment="1">
      <alignment horizontal="justify" vertical="center"/>
    </xf>
    <xf numFmtId="0" fontId="7" fillId="0" borderId="0" xfId="0" applyFont="1" applyAlignment="1">
      <alignment horizontal="center" vertical="center"/>
    </xf>
    <xf numFmtId="0" fontId="6" fillId="0" borderId="0" xfId="0" applyFont="1" applyAlignment="1">
      <alignment horizontal="justify" vertical="center" wrapText="1"/>
    </xf>
    <xf numFmtId="0" fontId="6" fillId="0" borderId="8" xfId="0" applyFont="1" applyBorder="1" applyAlignment="1">
      <alignment horizontal="justify" vertical="center" wrapText="1"/>
    </xf>
    <xf numFmtId="0" fontId="6" fillId="0" borderId="50" xfId="0" applyNumberFormat="1" applyFont="1" applyBorder="1" applyAlignment="1">
      <alignment vertical="center"/>
    </xf>
    <xf numFmtId="2" fontId="7" fillId="0" borderId="0" xfId="3" applyNumberFormat="1" applyFont="1" applyAlignment="1">
      <alignment horizontal="justify" vertical="center"/>
    </xf>
    <xf numFmtId="2" fontId="7" fillId="2" borderId="0" xfId="0" applyNumberFormat="1" applyFont="1" applyFill="1" applyAlignment="1">
      <alignment vertical="center"/>
    </xf>
    <xf numFmtId="2" fontId="6" fillId="2" borderId="0" xfId="0" applyNumberFormat="1" applyFont="1" applyFill="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2" fontId="7" fillId="0" borderId="16"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0" fontId="9" fillId="0" borderId="16" xfId="0" applyFont="1" applyBorder="1"/>
    <xf numFmtId="2" fontId="8" fillId="0" borderId="0" xfId="0" applyNumberFormat="1" applyFont="1" applyBorder="1" applyAlignment="1">
      <alignment horizontal="right" vertical="center" wrapText="1"/>
    </xf>
    <xf numFmtId="0" fontId="7" fillId="0" borderId="1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1" xfId="0" applyFont="1" applyBorder="1"/>
    <xf numFmtId="0" fontId="7" fillId="0" borderId="1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quotePrefix="1" applyFont="1" applyBorder="1" applyAlignment="1">
      <alignment horizontal="justify" vertical="center" wrapText="1"/>
    </xf>
    <xf numFmtId="0" fontId="6" fillId="0" borderId="7" xfId="0" applyFont="1" applyBorder="1" applyAlignment="1">
      <alignment horizontal="justify" vertical="center" wrapText="1"/>
    </xf>
    <xf numFmtId="0" fontId="6" fillId="0" borderId="1" xfId="0" applyFont="1" applyBorder="1" applyAlignment="1">
      <alignment vertical="center" wrapText="1"/>
    </xf>
    <xf numFmtId="0" fontId="3" fillId="0" borderId="29" xfId="2" applyFont="1" applyBorder="1" applyAlignment="1">
      <alignment horizontal="center" vertical="center"/>
    </xf>
    <xf numFmtId="0" fontId="3" fillId="0" borderId="31" xfId="2" applyFont="1" applyBorder="1" applyAlignment="1">
      <alignment horizontal="center" vertical="center"/>
    </xf>
    <xf numFmtId="0" fontId="3" fillId="0" borderId="24" xfId="2" applyFont="1" applyBorder="1" applyAlignment="1">
      <alignment horizontal="center" vertical="center"/>
    </xf>
    <xf numFmtId="0" fontId="3" fillId="0" borderId="32" xfId="2" applyFont="1" applyBorder="1" applyAlignment="1">
      <alignment horizontal="center" vertical="center"/>
    </xf>
    <xf numFmtId="0" fontId="3" fillId="0" borderId="19" xfId="2" applyFont="1" applyBorder="1" applyAlignment="1">
      <alignment horizontal="center" vertical="center"/>
    </xf>
    <xf numFmtId="0" fontId="3" fillId="0" borderId="33" xfId="2" applyFont="1" applyBorder="1" applyAlignment="1">
      <alignment horizontal="center" vertical="center"/>
    </xf>
    <xf numFmtId="0" fontId="3" fillId="0" borderId="11" xfId="2" applyFont="1" applyBorder="1" applyAlignment="1">
      <alignment horizontal="center" vertical="center"/>
    </xf>
    <xf numFmtId="0" fontId="3" fillId="0" borderId="27" xfId="2" applyFont="1" applyBorder="1" applyAlignment="1">
      <alignment horizontal="center" vertical="center"/>
    </xf>
    <xf numFmtId="0" fontId="3" fillId="0" borderId="28" xfId="2" applyFont="1" applyBorder="1" applyAlignment="1">
      <alignment horizontal="center" vertical="center"/>
    </xf>
    <xf numFmtId="0" fontId="3" fillId="0" borderId="14" xfId="2" applyFont="1" applyBorder="1" applyAlignment="1">
      <alignment horizontal="center" vertical="center"/>
    </xf>
    <xf numFmtId="0" fontId="3" fillId="0" borderId="12" xfId="2" applyFont="1" applyBorder="1" applyAlignment="1">
      <alignment horizontal="center" vertical="center"/>
    </xf>
    <xf numFmtId="0" fontId="3" fillId="0" borderId="15" xfId="2" applyFont="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5" xfId="2" applyFont="1" applyBorder="1" applyAlignment="1">
      <alignment horizontal="center" vertical="center"/>
    </xf>
    <xf numFmtId="0" fontId="3" fillId="0" borderId="4" xfId="2" applyFont="1" applyBorder="1" applyAlignment="1">
      <alignment horizontal="center" vertical="center"/>
    </xf>
    <xf numFmtId="0" fontId="7" fillId="0" borderId="0" xfId="3" applyFont="1" applyAlignment="1">
      <alignment horizontal="justify" vertical="center" wrapText="1"/>
    </xf>
    <xf numFmtId="0" fontId="7" fillId="2" borderId="0" xfId="0" applyFont="1" applyFill="1" applyAlignment="1">
      <alignment horizontal="center" vertical="center"/>
    </xf>
    <xf numFmtId="2" fontId="7" fillId="0" borderId="0" xfId="3" applyNumberFormat="1" applyFont="1" applyAlignment="1">
      <alignment horizontal="justify" vertical="center"/>
    </xf>
    <xf numFmtId="0" fontId="6" fillId="0" borderId="0" xfId="0" applyFont="1" applyAlignment="1">
      <alignment vertical="center"/>
    </xf>
    <xf numFmtId="0" fontId="6" fillId="0" borderId="0" xfId="4" applyFont="1" applyAlignment="1">
      <alignment horizontal="justify" vertical="center" wrapText="1"/>
    </xf>
    <xf numFmtId="0" fontId="6" fillId="0" borderId="0" xfId="0" applyFont="1" applyAlignment="1">
      <alignment horizontal="justify" vertical="justify" wrapText="1"/>
    </xf>
    <xf numFmtId="0" fontId="6" fillId="0" borderId="0" xfId="3" applyFont="1" applyAlignment="1">
      <alignment horizontal="justify" vertical="center" wrapText="1"/>
    </xf>
    <xf numFmtId="0" fontId="6" fillId="0" borderId="0" xfId="4" applyFont="1" applyAlignment="1">
      <alignment horizontal="justify" vertical="top" wrapText="1"/>
    </xf>
    <xf numFmtId="0" fontId="6" fillId="0" borderId="0" xfId="4" applyFont="1" applyAlignment="1">
      <alignment horizontal="center" vertical="center" wrapText="1"/>
    </xf>
    <xf numFmtId="0" fontId="6" fillId="0" borderId="0" xfId="4" applyFont="1" applyAlignment="1">
      <alignment horizontal="left" vertical="center" wrapText="1"/>
    </xf>
    <xf numFmtId="0" fontId="6" fillId="0" borderId="0" xfId="0" applyFont="1" applyAlignment="1">
      <alignment horizontal="justify" vertical="top" wrapText="1"/>
    </xf>
    <xf numFmtId="0" fontId="6" fillId="0" borderId="0" xfId="0" applyFont="1" applyAlignment="1">
      <alignment horizontal="justify" vertical="center" wrapText="1"/>
    </xf>
    <xf numFmtId="0" fontId="9" fillId="0" borderId="19" xfId="0" applyFont="1" applyBorder="1"/>
    <xf numFmtId="0" fontId="9" fillId="0" borderId="14" xfId="0" applyFont="1" applyBorder="1"/>
    <xf numFmtId="0" fontId="7" fillId="0" borderId="20" xfId="2" applyNumberFormat="1" applyFont="1" applyBorder="1" applyAlignment="1">
      <alignment horizontal="center" vertical="center"/>
    </xf>
    <xf numFmtId="0" fontId="7" fillId="0" borderId="21" xfId="2" applyNumberFormat="1" applyFont="1" applyBorder="1" applyAlignment="1">
      <alignment horizontal="center" vertical="center"/>
    </xf>
    <xf numFmtId="2" fontId="6" fillId="0" borderId="21" xfId="2" applyNumberFormat="1" applyFont="1" applyBorder="1" applyAlignment="1">
      <alignment horizontal="right" vertical="center"/>
    </xf>
    <xf numFmtId="0" fontId="6" fillId="0" borderId="24" xfId="2" applyNumberFormat="1" applyFont="1" applyBorder="1" applyAlignment="1">
      <alignment vertical="center"/>
    </xf>
    <xf numFmtId="0" fontId="6" fillId="0" borderId="0" xfId="2" applyNumberFormat="1" applyFont="1" applyBorder="1" applyAlignment="1">
      <alignment vertical="center"/>
    </xf>
    <xf numFmtId="0" fontId="6" fillId="0" borderId="23" xfId="2" applyNumberFormat="1" applyFont="1" applyBorder="1" applyAlignment="1">
      <alignment vertical="center"/>
    </xf>
    <xf numFmtId="2" fontId="6" fillId="0" borderId="22" xfId="2" applyNumberFormat="1" applyFont="1" applyBorder="1" applyAlignment="1">
      <alignment horizontal="right" vertical="center"/>
    </xf>
    <xf numFmtId="2" fontId="6" fillId="0" borderId="23" xfId="2" applyNumberFormat="1" applyFont="1" applyBorder="1" applyAlignment="1">
      <alignment horizontal="right" vertical="center"/>
    </xf>
    <xf numFmtId="2" fontId="6" fillId="0" borderId="25" xfId="0" applyNumberFormat="1" applyFont="1" applyBorder="1" applyAlignment="1">
      <alignment horizontal="right" vertical="justify"/>
    </xf>
    <xf numFmtId="2" fontId="10" fillId="0" borderId="39" xfId="0" applyNumberFormat="1" applyFont="1" applyBorder="1" applyAlignment="1">
      <alignment horizontal="right" vertical="justify"/>
    </xf>
    <xf numFmtId="0" fontId="7" fillId="0" borderId="24" xfId="2" applyNumberFormat="1" applyFont="1" applyBorder="1" applyAlignment="1">
      <alignment vertical="center"/>
    </xf>
    <xf numFmtId="0" fontId="7" fillId="0" borderId="0" xfId="2" applyNumberFormat="1" applyFont="1" applyBorder="1" applyAlignment="1">
      <alignment vertical="center"/>
    </xf>
    <xf numFmtId="0" fontId="7" fillId="0" borderId="23" xfId="2" applyNumberFormat="1" applyFont="1" applyBorder="1" applyAlignment="1">
      <alignment vertical="center"/>
    </xf>
    <xf numFmtId="2" fontId="7" fillId="0" borderId="17" xfId="2" applyNumberFormat="1" applyFont="1" applyBorder="1" applyAlignment="1">
      <alignment horizontal="right" vertical="center"/>
    </xf>
    <xf numFmtId="2" fontId="7" fillId="0" borderId="18" xfId="2" applyNumberFormat="1" applyFont="1" applyBorder="1" applyAlignment="1">
      <alignment horizontal="right" vertical="center"/>
    </xf>
    <xf numFmtId="2" fontId="7" fillId="0" borderId="41" xfId="2" applyNumberFormat="1" applyFont="1" applyBorder="1" applyAlignment="1">
      <alignment horizontal="right" vertical="center"/>
    </xf>
    <xf numFmtId="2" fontId="6" fillId="0" borderId="22" xfId="0" applyNumberFormat="1" applyFont="1" applyBorder="1" applyAlignment="1">
      <alignment horizontal="right" vertical="justify"/>
    </xf>
    <xf numFmtId="2" fontId="10" fillId="0" borderId="32" xfId="0" applyNumberFormat="1" applyFont="1" applyBorder="1" applyAlignment="1">
      <alignment horizontal="right" vertical="justify"/>
    </xf>
    <xf numFmtId="0" fontId="11" fillId="0" borderId="24" xfId="2" applyNumberFormat="1" applyFont="1" applyBorder="1" applyAlignment="1">
      <alignment vertical="center"/>
    </xf>
    <xf numFmtId="0" fontId="11" fillId="0" borderId="0" xfId="2" applyNumberFormat="1" applyFont="1" applyBorder="1" applyAlignment="1">
      <alignment vertical="center"/>
    </xf>
    <xf numFmtId="0" fontId="11" fillId="0" borderId="23" xfId="2" applyNumberFormat="1" applyFont="1" applyBorder="1" applyAlignment="1">
      <alignment vertical="center"/>
    </xf>
    <xf numFmtId="0" fontId="7" fillId="0" borderId="22" xfId="0" applyNumberFormat="1" applyFont="1" applyBorder="1" applyAlignment="1">
      <alignment horizontal="center" vertical="center"/>
    </xf>
    <xf numFmtId="0" fontId="7" fillId="0" borderId="0" xfId="0" applyNumberFormat="1" applyFont="1" applyBorder="1" applyAlignment="1">
      <alignment horizontal="center" vertical="center"/>
    </xf>
    <xf numFmtId="0" fontId="7" fillId="0" borderId="32" xfId="0" applyNumberFormat="1" applyFont="1" applyBorder="1" applyAlignment="1">
      <alignment horizontal="center" vertical="center"/>
    </xf>
    <xf numFmtId="2" fontId="6" fillId="0" borderId="32" xfId="0" applyNumberFormat="1" applyFont="1" applyBorder="1" applyAlignment="1">
      <alignment horizontal="right" vertical="justify"/>
    </xf>
    <xf numFmtId="0" fontId="9" fillId="0" borderId="24" xfId="0" applyFont="1" applyBorder="1"/>
    <xf numFmtId="0" fontId="9" fillId="0" borderId="0" xfId="0" applyFont="1" applyBorder="1"/>
    <xf numFmtId="0" fontId="9" fillId="0" borderId="23" xfId="0" applyFont="1" applyBorder="1"/>
    <xf numFmtId="2" fontId="6" fillId="0" borderId="34" xfId="2" applyNumberFormat="1" applyFont="1" applyBorder="1" applyAlignment="1">
      <alignment horizontal="right" vertical="center"/>
    </xf>
    <xf numFmtId="2" fontId="6" fillId="0" borderId="35" xfId="2" applyNumberFormat="1" applyFont="1" applyBorder="1" applyAlignment="1">
      <alignment horizontal="right" vertical="center"/>
    </xf>
    <xf numFmtId="0" fontId="7" fillId="0" borderId="34" xfId="0" applyNumberFormat="1" applyFont="1" applyBorder="1" applyAlignment="1">
      <alignment horizontal="center" vertical="center"/>
    </xf>
    <xf numFmtId="0" fontId="7" fillId="0" borderId="37" xfId="0" applyNumberFormat="1" applyFont="1" applyBorder="1" applyAlignment="1">
      <alignment horizontal="center" vertical="center"/>
    </xf>
    <xf numFmtId="0" fontId="7" fillId="0" borderId="40" xfId="0" applyNumberFormat="1" applyFont="1" applyBorder="1" applyAlignment="1">
      <alignment horizontal="center" vertical="center"/>
    </xf>
    <xf numFmtId="2" fontId="6" fillId="0" borderId="25" xfId="2" applyNumberFormat="1" applyFont="1" applyBorder="1" applyAlignment="1">
      <alignment horizontal="right" vertical="center"/>
    </xf>
    <xf numFmtId="2" fontId="6" fillId="0" borderId="26" xfId="2" applyNumberFormat="1" applyFont="1" applyBorder="1" applyAlignment="1">
      <alignment horizontal="right" vertical="center"/>
    </xf>
    <xf numFmtId="2" fontId="6" fillId="0" borderId="39" xfId="0" applyNumberFormat="1" applyFont="1" applyBorder="1" applyAlignment="1">
      <alignment horizontal="right" vertical="justify"/>
    </xf>
    <xf numFmtId="0" fontId="7" fillId="0" borderId="22" xfId="2" applyNumberFormat="1" applyFont="1" applyBorder="1" applyAlignment="1">
      <alignment horizontal="right" vertical="center"/>
    </xf>
    <xf numFmtId="0" fontId="7" fillId="0" borderId="23" xfId="2" applyNumberFormat="1" applyFont="1" applyBorder="1" applyAlignment="1">
      <alignment horizontal="right" vertical="center"/>
    </xf>
    <xf numFmtId="0" fontId="7" fillId="0" borderId="34" xfId="2" applyNumberFormat="1" applyFont="1" applyBorder="1" applyAlignment="1">
      <alignment horizontal="center" vertical="center"/>
    </xf>
    <xf numFmtId="0" fontId="7" fillId="0" borderId="40" xfId="2" applyNumberFormat="1" applyFont="1" applyBorder="1" applyAlignment="1">
      <alignment horizontal="center" vertical="center"/>
    </xf>
    <xf numFmtId="0" fontId="7" fillId="0" borderId="0" xfId="0" applyNumberFormat="1" applyFont="1" applyAlignment="1">
      <alignment horizontal="left" vertical="center"/>
    </xf>
    <xf numFmtId="0" fontId="9" fillId="0" borderId="29" xfId="0" applyFont="1" applyBorder="1"/>
    <xf numFmtId="0" fontId="9" fillId="0" borderId="30" xfId="0" applyFont="1" applyBorder="1"/>
    <xf numFmtId="0" fontId="9" fillId="0" borderId="36" xfId="0" applyFont="1" applyBorder="1"/>
    <xf numFmtId="0" fontId="7" fillId="0" borderId="38" xfId="2" applyNumberFormat="1" applyFont="1" applyBorder="1" applyAlignment="1">
      <alignment horizontal="center" vertical="center"/>
    </xf>
    <xf numFmtId="0" fontId="7" fillId="0" borderId="36" xfId="2" applyNumberFormat="1" applyFont="1" applyBorder="1" applyAlignment="1">
      <alignment horizontal="center" vertical="center"/>
    </xf>
    <xf numFmtId="0" fontId="7" fillId="0" borderId="38" xfId="2" applyNumberFormat="1" applyFont="1" applyFill="1" applyBorder="1" applyAlignment="1">
      <alignment horizontal="center" vertical="center"/>
    </xf>
    <xf numFmtId="0" fontId="7" fillId="0" borderId="31" xfId="2" applyNumberFormat="1" applyFont="1" applyFill="1" applyBorder="1" applyAlignment="1">
      <alignment horizontal="center" vertical="center"/>
    </xf>
    <xf numFmtId="0" fontId="7" fillId="0" borderId="25" xfId="2" applyNumberFormat="1" applyFont="1" applyBorder="1" applyAlignment="1">
      <alignment horizontal="center" vertical="center"/>
    </xf>
    <xf numFmtId="0" fontId="7" fillId="0" borderId="26" xfId="2" applyNumberFormat="1" applyFont="1" applyBorder="1" applyAlignment="1">
      <alignment horizontal="center" vertical="center"/>
    </xf>
    <xf numFmtId="0" fontId="7" fillId="0" borderId="39" xfId="2" applyNumberFormat="1" applyFont="1" applyBorder="1" applyAlignment="1">
      <alignment horizontal="center" vertical="center"/>
    </xf>
  </cellXfs>
  <cellStyles count="6">
    <cellStyle name="Comma 2" xfId="1"/>
    <cellStyle name="Normal" xfId="0" builtinId="0"/>
    <cellStyle name="Normal 2" xfId="2"/>
    <cellStyle name="Normal_Press Release - Signature" xfId="3"/>
    <cellStyle name="Normal_Press Release-Signature-30.06.2011" xfId="4"/>
    <cellStyle name="Percent"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539750</xdr:colOff>
      <xdr:row>0</xdr:row>
      <xdr:rowOff>0</xdr:rowOff>
    </xdr:from>
    <xdr:to>
      <xdr:col>5</xdr:col>
      <xdr:colOff>656431</xdr:colOff>
      <xdr:row>2</xdr:row>
      <xdr:rowOff>43921</xdr:rowOff>
    </xdr:to>
    <xdr:pic>
      <xdr:nvPicPr>
        <xdr:cNvPr id="2" name="Picture 3" descr="logo_final"/>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lum bright="-84000" contrast="34000"/>
        </a:blip>
        <a:srcRect/>
        <a:stretch>
          <a:fillRect/>
        </a:stretch>
      </xdr:blipFill>
      <xdr:spPr bwMode="auto">
        <a:xfrm>
          <a:off x="4159250" y="0"/>
          <a:ext cx="2878931" cy="5095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R56"/>
  <sheetViews>
    <sheetView view="pageBreakPreview" zoomScale="80" zoomScaleNormal="90" zoomScaleSheetLayoutView="80" workbookViewId="0">
      <selection activeCell="B14" sqref="B14:D14"/>
    </sheetView>
  </sheetViews>
  <sheetFormatPr defaultRowHeight="25.15" customHeight="1"/>
  <cols>
    <col min="1" max="1" width="5" style="91" customWidth="1"/>
    <col min="2" max="2" width="20.7109375" style="92" customWidth="1"/>
    <col min="3" max="4" width="28.7109375" style="92" customWidth="1"/>
    <col min="5" max="9" width="14" style="65" customWidth="1"/>
    <col min="10" max="10" width="15" style="93" customWidth="1"/>
    <col min="11" max="11" width="10.7109375" style="50" bestFit="1" customWidth="1"/>
    <col min="12" max="12" width="10" style="50" customWidth="1"/>
    <col min="13" max="13" width="9.5703125" style="50" customWidth="1"/>
    <col min="14" max="14" width="9.42578125" style="50" customWidth="1"/>
    <col min="15" max="15" width="10.140625" style="50" bestFit="1" customWidth="1"/>
    <col min="16" max="16" width="9.5703125" style="50" customWidth="1"/>
    <col min="17" max="17" width="9.5703125" style="50" bestFit="1" customWidth="1"/>
    <col min="18" max="16384" width="9.140625" style="50"/>
  </cols>
  <sheetData>
    <row r="1" spans="1:16" ht="18" customHeight="1">
      <c r="A1" s="147"/>
      <c r="B1" s="147"/>
      <c r="C1" s="147"/>
      <c r="D1" s="147"/>
      <c r="E1" s="147"/>
      <c r="F1" s="147"/>
      <c r="G1" s="147"/>
      <c r="H1" s="147"/>
      <c r="I1" s="147"/>
      <c r="J1" s="147"/>
    </row>
    <row r="2" spans="1:16" ht="18" customHeight="1">
      <c r="A2" s="51"/>
      <c r="B2" s="51"/>
      <c r="C2" s="51"/>
      <c r="D2" s="51"/>
      <c r="E2" s="51"/>
      <c r="F2" s="51"/>
      <c r="G2" s="51"/>
      <c r="H2" s="52"/>
      <c r="I2" s="52"/>
      <c r="J2" s="51"/>
    </row>
    <row r="3" spans="1:16" ht="18" customHeight="1">
      <c r="A3" s="149" t="s">
        <v>47</v>
      </c>
      <c r="B3" s="149"/>
      <c r="C3" s="149"/>
      <c r="D3" s="149"/>
      <c r="E3" s="149"/>
      <c r="F3" s="149"/>
      <c r="G3" s="149"/>
      <c r="H3" s="149"/>
      <c r="I3" s="149"/>
      <c r="J3" s="149"/>
    </row>
    <row r="4" spans="1:16" ht="15" customHeight="1">
      <c r="A4" s="53"/>
      <c r="B4" s="54"/>
      <c r="C4" s="54"/>
      <c r="D4" s="54"/>
      <c r="E4" s="55"/>
      <c r="F4" s="55"/>
      <c r="G4" s="55"/>
      <c r="H4" s="55"/>
      <c r="I4" s="55"/>
      <c r="J4" s="56"/>
    </row>
    <row r="5" spans="1:16" ht="22.5" customHeight="1">
      <c r="A5" s="148" t="s">
        <v>126</v>
      </c>
      <c r="B5" s="148"/>
      <c r="C5" s="148"/>
      <c r="D5" s="148"/>
      <c r="E5" s="148"/>
      <c r="F5" s="148"/>
      <c r="G5" s="148"/>
      <c r="H5" s="148"/>
      <c r="I5" s="148"/>
      <c r="J5" s="148"/>
    </row>
    <row r="6" spans="1:16" ht="22.5" customHeight="1" thickBot="1">
      <c r="A6" s="153" t="s">
        <v>134</v>
      </c>
      <c r="B6" s="153"/>
      <c r="C6" s="153"/>
      <c r="D6" s="153"/>
      <c r="E6" s="153"/>
      <c r="F6" s="153"/>
      <c r="G6" s="153"/>
      <c r="H6" s="153"/>
      <c r="I6" s="153"/>
      <c r="J6" s="153"/>
      <c r="N6" s="56"/>
    </row>
    <row r="7" spans="1:16" ht="22.5" customHeight="1">
      <c r="A7" s="154" t="s">
        <v>133</v>
      </c>
      <c r="B7" s="157" t="s">
        <v>0</v>
      </c>
      <c r="C7" s="157"/>
      <c r="D7" s="157"/>
      <c r="E7" s="150" t="s">
        <v>48</v>
      </c>
      <c r="F7" s="150"/>
      <c r="G7" s="152"/>
      <c r="H7" s="150" t="s">
        <v>61</v>
      </c>
      <c r="I7" s="150"/>
      <c r="J7" s="57" t="s">
        <v>1</v>
      </c>
    </row>
    <row r="8" spans="1:16" ht="22.5" customHeight="1">
      <c r="A8" s="155"/>
      <c r="B8" s="158"/>
      <c r="C8" s="158"/>
      <c r="D8" s="158"/>
      <c r="E8" s="151" t="s">
        <v>90</v>
      </c>
      <c r="F8" s="151"/>
      <c r="G8" s="156"/>
      <c r="H8" s="151" t="s">
        <v>90</v>
      </c>
      <c r="I8" s="151"/>
      <c r="J8" s="58" t="s">
        <v>2</v>
      </c>
    </row>
    <row r="9" spans="1:16" ht="22.5" customHeight="1">
      <c r="A9" s="155"/>
      <c r="B9" s="158"/>
      <c r="C9" s="158"/>
      <c r="D9" s="158"/>
      <c r="E9" s="59" t="s">
        <v>121</v>
      </c>
      <c r="F9" s="59" t="s">
        <v>122</v>
      </c>
      <c r="G9" s="59" t="s">
        <v>113</v>
      </c>
      <c r="H9" s="59" t="s">
        <v>121</v>
      </c>
      <c r="I9" s="59" t="s">
        <v>113</v>
      </c>
      <c r="J9" s="60" t="s">
        <v>123</v>
      </c>
    </row>
    <row r="10" spans="1:16" s="64" customFormat="1" ht="22.5" customHeight="1">
      <c r="A10" s="61">
        <v>1</v>
      </c>
      <c r="B10" s="132" t="s">
        <v>20</v>
      </c>
      <c r="C10" s="132"/>
      <c r="D10" s="132"/>
      <c r="E10" s="62">
        <f>E11+E12+E13+E14</f>
        <v>10893.869999999999</v>
      </c>
      <c r="F10" s="62">
        <f>SUM(F11:F14)</f>
        <v>10701.11</v>
      </c>
      <c r="G10" s="62">
        <v>9654.4764384360024</v>
      </c>
      <c r="H10" s="62">
        <v>21594.983218935005</v>
      </c>
      <c r="I10" s="62">
        <f t="shared" ref="I10" si="0">SUM(I11:I14)</f>
        <v>18924.060000000001</v>
      </c>
      <c r="J10" s="63">
        <f>SUM(J11:J14)</f>
        <v>39547.61</v>
      </c>
      <c r="L10" s="65"/>
      <c r="M10" s="65"/>
    </row>
    <row r="11" spans="1:16" ht="22.5" customHeight="1">
      <c r="A11" s="61"/>
      <c r="B11" s="131" t="s">
        <v>21</v>
      </c>
      <c r="C11" s="131"/>
      <c r="D11" s="131"/>
      <c r="E11" s="66">
        <f>H11-F11</f>
        <v>8004.71</v>
      </c>
      <c r="F11" s="66">
        <f>7904.96</f>
        <v>7904.96</v>
      </c>
      <c r="G11" s="66">
        <v>6964.3387513120006</v>
      </c>
      <c r="H11" s="66">
        <v>15909.67</v>
      </c>
      <c r="I11" s="66">
        <v>13414.18</v>
      </c>
      <c r="J11" s="67">
        <v>28457.32</v>
      </c>
      <c r="L11" s="56"/>
      <c r="M11" s="65"/>
    </row>
    <row r="12" spans="1:16" ht="22.5" customHeight="1">
      <c r="A12" s="61"/>
      <c r="B12" s="131" t="s">
        <v>22</v>
      </c>
      <c r="C12" s="131"/>
      <c r="D12" s="131"/>
      <c r="E12" s="66">
        <f t="shared" ref="E12:E15" si="1">H12-F12</f>
        <v>2681.1399999999994</v>
      </c>
      <c r="F12" s="66">
        <v>2625.01</v>
      </c>
      <c r="G12" s="66">
        <v>2596.9831581410003</v>
      </c>
      <c r="H12" s="66">
        <v>5306.15</v>
      </c>
      <c r="I12" s="66">
        <v>5078.59</v>
      </c>
      <c r="J12" s="67">
        <v>10251.08</v>
      </c>
      <c r="L12" s="56"/>
      <c r="M12" s="65"/>
    </row>
    <row r="13" spans="1:16" ht="39.950000000000003" customHeight="1">
      <c r="A13" s="61"/>
      <c r="B13" s="131" t="s">
        <v>26</v>
      </c>
      <c r="C13" s="131"/>
      <c r="D13" s="131"/>
      <c r="E13" s="66">
        <f>H13-F13</f>
        <v>208.02000000000004</v>
      </c>
      <c r="F13" s="66">
        <f>171.42-0.28</f>
        <v>171.14</v>
      </c>
      <c r="G13" s="66">
        <v>93.038932063000004</v>
      </c>
      <c r="H13" s="66">
        <f>379.35-0.19</f>
        <v>379.16</v>
      </c>
      <c r="I13" s="66">
        <v>431.08</v>
      </c>
      <c r="J13" s="67">
        <v>730.82</v>
      </c>
      <c r="M13" s="65"/>
    </row>
    <row r="14" spans="1:16" ht="22.5" customHeight="1">
      <c r="A14" s="61"/>
      <c r="B14" s="131" t="s">
        <v>23</v>
      </c>
      <c r="C14" s="131"/>
      <c r="D14" s="131"/>
      <c r="E14" s="66">
        <v>0</v>
      </c>
      <c r="F14" s="66">
        <v>0</v>
      </c>
      <c r="G14" s="66">
        <v>0.11559691999999999</v>
      </c>
      <c r="H14" s="66">
        <v>0</v>
      </c>
      <c r="I14" s="66">
        <v>0.21</v>
      </c>
      <c r="J14" s="67">
        <v>108.39</v>
      </c>
      <c r="L14" s="56"/>
      <c r="M14" s="65"/>
    </row>
    <row r="15" spans="1:16" ht="22.5" customHeight="1">
      <c r="A15" s="61">
        <v>2</v>
      </c>
      <c r="B15" s="131" t="s">
        <v>3</v>
      </c>
      <c r="C15" s="131"/>
      <c r="D15" s="131"/>
      <c r="E15" s="66">
        <f t="shared" si="1"/>
        <v>1021.3399999999997</v>
      </c>
      <c r="F15" s="66">
        <f>1070.9-44</f>
        <v>1026.9000000000001</v>
      </c>
      <c r="G15" s="66">
        <v>772.99802721800006</v>
      </c>
      <c r="H15" s="66">
        <v>2048.2399999999998</v>
      </c>
      <c r="I15" s="66">
        <v>2011.3</v>
      </c>
      <c r="J15" s="67">
        <v>3932.76</v>
      </c>
      <c r="L15" s="56"/>
      <c r="M15" s="65"/>
    </row>
    <row r="16" spans="1:16" ht="22.5" customHeight="1">
      <c r="A16" s="61">
        <v>3</v>
      </c>
      <c r="B16" s="132" t="s">
        <v>4</v>
      </c>
      <c r="C16" s="132"/>
      <c r="D16" s="132"/>
      <c r="E16" s="62">
        <f>E10+E15</f>
        <v>11915.21</v>
      </c>
      <c r="F16" s="62">
        <f>(F10+F15)</f>
        <v>11728.01</v>
      </c>
      <c r="G16" s="62">
        <v>10427.484465654003</v>
      </c>
      <c r="H16" s="62">
        <f>(H10+H15)</f>
        <v>23643.223218935003</v>
      </c>
      <c r="I16" s="62">
        <f>(I10+I15)</f>
        <v>20935.36</v>
      </c>
      <c r="J16" s="63">
        <f>(J10+J15)</f>
        <v>43480.37</v>
      </c>
      <c r="L16" s="65"/>
      <c r="M16" s="65"/>
      <c r="P16" s="56"/>
    </row>
    <row r="17" spans="1:18" ht="22.5" customHeight="1">
      <c r="A17" s="61">
        <v>4</v>
      </c>
      <c r="B17" s="131" t="s">
        <v>5</v>
      </c>
      <c r="C17" s="131"/>
      <c r="D17" s="131"/>
      <c r="E17" s="66">
        <f>H17-F17</f>
        <v>8526.08</v>
      </c>
      <c r="F17" s="66">
        <v>8271.85</v>
      </c>
      <c r="G17" s="66">
        <v>7463.3249546070001</v>
      </c>
      <c r="H17" s="68">
        <v>16797.93</v>
      </c>
      <c r="I17" s="66">
        <v>14741.8</v>
      </c>
      <c r="J17" s="67">
        <v>30603.17</v>
      </c>
      <c r="M17" s="65"/>
    </row>
    <row r="18" spans="1:18" s="64" customFormat="1" ht="22.5" customHeight="1">
      <c r="A18" s="61">
        <v>5</v>
      </c>
      <c r="B18" s="132" t="s">
        <v>24</v>
      </c>
      <c r="C18" s="132"/>
      <c r="D18" s="132"/>
      <c r="E18" s="62">
        <f>E19+E20</f>
        <v>1763.59</v>
      </c>
      <c r="F18" s="62">
        <f>SUM(F19:F20)</f>
        <v>1661.1599999999999</v>
      </c>
      <c r="G18" s="62">
        <v>1539.1855139549998</v>
      </c>
      <c r="H18" s="62">
        <v>3424.75</v>
      </c>
      <c r="I18" s="62">
        <f t="shared" ref="I18" si="2">SUM(I19:I20)</f>
        <v>2870.33</v>
      </c>
      <c r="J18" s="63">
        <f>SUM(J19:J20)</f>
        <v>6081.01</v>
      </c>
      <c r="L18" s="65"/>
      <c r="M18" s="65"/>
      <c r="P18" s="65"/>
      <c r="Q18" s="65"/>
    </row>
    <row r="19" spans="1:18" s="64" customFormat="1" ht="22.5" customHeight="1">
      <c r="A19" s="61"/>
      <c r="B19" s="131" t="s">
        <v>27</v>
      </c>
      <c r="C19" s="131"/>
      <c r="D19" s="131"/>
      <c r="E19" s="66">
        <f>H19-F19</f>
        <v>1035.79</v>
      </c>
      <c r="F19" s="66">
        <v>1038.0999999999999</v>
      </c>
      <c r="G19" s="66">
        <v>932.61823066900013</v>
      </c>
      <c r="H19" s="66">
        <v>2073.89</v>
      </c>
      <c r="I19" s="66">
        <v>1819.7</v>
      </c>
      <c r="J19" s="67">
        <v>3672.38</v>
      </c>
      <c r="M19" s="65"/>
      <c r="Q19" s="65"/>
    </row>
    <row r="20" spans="1:18" ht="22.5" customHeight="1">
      <c r="A20" s="61"/>
      <c r="B20" s="131" t="s">
        <v>25</v>
      </c>
      <c r="C20" s="131"/>
      <c r="D20" s="131"/>
      <c r="E20" s="66">
        <f>H20-F20</f>
        <v>727.8</v>
      </c>
      <c r="F20" s="66">
        <v>623.05999999999995</v>
      </c>
      <c r="G20" s="66">
        <v>606.56728328599968</v>
      </c>
      <c r="H20" s="66">
        <v>1350.86</v>
      </c>
      <c r="I20" s="66">
        <f>2870.33-I19</f>
        <v>1050.6299999999999</v>
      </c>
      <c r="J20" s="67">
        <v>2408.63</v>
      </c>
      <c r="M20" s="65"/>
    </row>
    <row r="21" spans="1:18" s="64" customFormat="1" ht="22.5" customHeight="1">
      <c r="A21" s="61">
        <v>6</v>
      </c>
      <c r="B21" s="132" t="s">
        <v>28</v>
      </c>
      <c r="C21" s="132"/>
      <c r="D21" s="132"/>
      <c r="E21" s="62">
        <f>(E17+E18)</f>
        <v>10289.67</v>
      </c>
      <c r="F21" s="62">
        <f>(F17+F18)</f>
        <v>9933.01</v>
      </c>
      <c r="G21" s="62">
        <v>9002.510468561999</v>
      </c>
      <c r="H21" s="62">
        <f t="shared" ref="H21" si="3">(H17+H18)</f>
        <v>20222.68</v>
      </c>
      <c r="I21" s="62">
        <f t="shared" ref="I21" si="4">(I17+I18)</f>
        <v>17612.129999999997</v>
      </c>
      <c r="J21" s="63">
        <f>(J17+J18)</f>
        <v>36684.18</v>
      </c>
      <c r="M21" s="65"/>
      <c r="P21" s="65"/>
      <c r="Q21" s="65"/>
      <c r="R21" s="65"/>
    </row>
    <row r="22" spans="1:18" ht="22.5" customHeight="1">
      <c r="A22" s="61">
        <v>7</v>
      </c>
      <c r="B22" s="132" t="s">
        <v>30</v>
      </c>
      <c r="C22" s="132"/>
      <c r="D22" s="132"/>
      <c r="E22" s="62">
        <f>(E16-E21)</f>
        <v>1625.5399999999991</v>
      </c>
      <c r="F22" s="62">
        <f>(F16-F21)</f>
        <v>1795</v>
      </c>
      <c r="G22" s="62">
        <v>1424.9739970920036</v>
      </c>
      <c r="H22" s="62">
        <f t="shared" ref="H22" si="5">(H16-H21)</f>
        <v>3420.5432189350031</v>
      </c>
      <c r="I22" s="62">
        <f t="shared" ref="I22" si="6">(I16-I21)</f>
        <v>3323.2300000000032</v>
      </c>
      <c r="J22" s="63">
        <f>(J16-J21)</f>
        <v>6796.1900000000023</v>
      </c>
      <c r="L22" s="65"/>
      <c r="M22" s="65"/>
      <c r="P22" s="56"/>
    </row>
    <row r="23" spans="1:18" s="64" customFormat="1" ht="22.5" customHeight="1">
      <c r="A23" s="69">
        <v>8</v>
      </c>
      <c r="B23" s="131" t="s">
        <v>29</v>
      </c>
      <c r="C23" s="131"/>
      <c r="D23" s="131"/>
      <c r="E23" s="66">
        <f>H23-F23</f>
        <v>813.69999999999993</v>
      </c>
      <c r="F23" s="66">
        <f>832.14-44</f>
        <v>788.14</v>
      </c>
      <c r="G23" s="66">
        <v>674.03304665900009</v>
      </c>
      <c r="H23" s="66">
        <v>1601.84</v>
      </c>
      <c r="I23" s="66">
        <f>1905.22-315</f>
        <v>1590.22</v>
      </c>
      <c r="J23" s="67">
        <v>3733</v>
      </c>
      <c r="M23" s="65"/>
      <c r="R23" s="65"/>
    </row>
    <row r="24" spans="1:18" s="64" customFormat="1" ht="22.5" customHeight="1">
      <c r="A24" s="69">
        <v>9</v>
      </c>
      <c r="B24" s="131" t="s">
        <v>31</v>
      </c>
      <c r="C24" s="131"/>
      <c r="D24" s="131"/>
      <c r="E24" s="66">
        <f>+H24-F24</f>
        <v>0</v>
      </c>
      <c r="F24" s="66">
        <v>0</v>
      </c>
      <c r="G24" s="66">
        <v>0</v>
      </c>
      <c r="H24" s="66">
        <v>0</v>
      </c>
      <c r="I24" s="66">
        <v>0</v>
      </c>
      <c r="J24" s="67">
        <v>0</v>
      </c>
      <c r="M24" s="65"/>
    </row>
    <row r="25" spans="1:18" s="64" customFormat="1" ht="22.5" customHeight="1">
      <c r="A25" s="69">
        <v>10</v>
      </c>
      <c r="B25" s="132" t="s">
        <v>32</v>
      </c>
      <c r="C25" s="132"/>
      <c r="D25" s="132"/>
      <c r="E25" s="62">
        <f t="shared" ref="E25:J25" si="7">(E22-E23-E24)</f>
        <v>811.83999999999912</v>
      </c>
      <c r="F25" s="62">
        <f t="shared" si="7"/>
        <v>1006.86</v>
      </c>
      <c r="G25" s="62">
        <v>750.94095043300354</v>
      </c>
      <c r="H25" s="62">
        <f t="shared" si="7"/>
        <v>1818.7032189350032</v>
      </c>
      <c r="I25" s="62">
        <f t="shared" si="7"/>
        <v>1733.0100000000032</v>
      </c>
      <c r="J25" s="63">
        <f t="shared" si="7"/>
        <v>3063.1900000000023</v>
      </c>
      <c r="L25" s="65"/>
      <c r="M25" s="65"/>
      <c r="R25" s="65"/>
    </row>
    <row r="26" spans="1:18" s="64" customFormat="1" ht="22.5" customHeight="1">
      <c r="A26" s="69">
        <v>11</v>
      </c>
      <c r="B26" s="131" t="s">
        <v>33</v>
      </c>
      <c r="C26" s="131"/>
      <c r="D26" s="131"/>
      <c r="E26" s="66">
        <f>H26-F26</f>
        <v>185</v>
      </c>
      <c r="F26" s="66">
        <v>200</v>
      </c>
      <c r="G26" s="66">
        <v>125</v>
      </c>
      <c r="H26" s="66">
        <v>385</v>
      </c>
      <c r="I26" s="66">
        <v>315</v>
      </c>
      <c r="J26" s="67">
        <v>625</v>
      </c>
      <c r="M26" s="65"/>
    </row>
    <row r="27" spans="1:18" s="64" customFormat="1" ht="22.5" customHeight="1">
      <c r="A27" s="61">
        <v>12</v>
      </c>
      <c r="B27" s="132" t="s">
        <v>34</v>
      </c>
      <c r="C27" s="132"/>
      <c r="D27" s="132"/>
      <c r="E27" s="62">
        <f>E25-E26</f>
        <v>626.83999999999912</v>
      </c>
      <c r="F27" s="62">
        <f>F25-F26</f>
        <v>806.86</v>
      </c>
      <c r="G27" s="62">
        <v>625.94095043300354</v>
      </c>
      <c r="H27" s="62">
        <f t="shared" ref="H27" si="8">H25-H26</f>
        <v>1433.7032189350032</v>
      </c>
      <c r="I27" s="62">
        <f t="shared" ref="I27" si="9">I25-I26</f>
        <v>1418.0100000000032</v>
      </c>
      <c r="J27" s="63">
        <f>J25-J26</f>
        <v>2438.1900000000023</v>
      </c>
      <c r="L27" s="65"/>
      <c r="M27" s="65"/>
    </row>
    <row r="28" spans="1:18" s="64" customFormat="1" ht="22.5" customHeight="1">
      <c r="A28" s="69">
        <v>13</v>
      </c>
      <c r="B28" s="131" t="s">
        <v>35</v>
      </c>
      <c r="C28" s="131"/>
      <c r="D28" s="131"/>
      <c r="E28" s="66">
        <f t="shared" ref="E28" si="10">+H28-F28</f>
        <v>0</v>
      </c>
      <c r="F28" s="66">
        <v>0</v>
      </c>
      <c r="G28" s="66">
        <v>0</v>
      </c>
      <c r="H28" s="66">
        <v>0</v>
      </c>
      <c r="I28" s="66">
        <v>0</v>
      </c>
      <c r="J28" s="63">
        <v>0</v>
      </c>
      <c r="L28" s="70"/>
      <c r="M28" s="65"/>
    </row>
    <row r="29" spans="1:18" s="64" customFormat="1" ht="22.5" customHeight="1">
      <c r="A29" s="61">
        <v>14</v>
      </c>
      <c r="B29" s="132" t="s">
        <v>36</v>
      </c>
      <c r="C29" s="132"/>
      <c r="D29" s="132"/>
      <c r="E29" s="62">
        <f t="shared" ref="E29:H29" si="11">E27-E28</f>
        <v>626.83999999999912</v>
      </c>
      <c r="F29" s="62">
        <f>F27-F28</f>
        <v>806.86</v>
      </c>
      <c r="G29" s="62">
        <v>625.94095043300354</v>
      </c>
      <c r="H29" s="62">
        <f t="shared" si="11"/>
        <v>1433.7032189350032</v>
      </c>
      <c r="I29" s="62">
        <f t="shared" ref="I29" si="12">I27-I28</f>
        <v>1418.0100000000032</v>
      </c>
      <c r="J29" s="63">
        <f>J27-J28</f>
        <v>2438.1900000000023</v>
      </c>
      <c r="L29" s="65"/>
      <c r="M29" s="65"/>
    </row>
    <row r="30" spans="1:18" s="64" customFormat="1" ht="22.5" customHeight="1">
      <c r="A30" s="69">
        <v>15</v>
      </c>
      <c r="B30" s="131" t="s">
        <v>46</v>
      </c>
      <c r="C30" s="131"/>
      <c r="D30" s="131"/>
      <c r="E30" s="66">
        <v>461.26</v>
      </c>
      <c r="F30" s="71">
        <v>461.26</v>
      </c>
      <c r="G30" s="66">
        <v>443</v>
      </c>
      <c r="H30" s="66">
        <v>461.26</v>
      </c>
      <c r="I30" s="66">
        <v>443</v>
      </c>
      <c r="J30" s="67">
        <v>461.26</v>
      </c>
      <c r="M30" s="65"/>
    </row>
    <row r="31" spans="1:18" s="64" customFormat="1" ht="22.5" customHeight="1">
      <c r="A31" s="69">
        <v>16</v>
      </c>
      <c r="B31" s="131" t="s">
        <v>111</v>
      </c>
      <c r="C31" s="131"/>
      <c r="D31" s="131"/>
      <c r="E31" s="66"/>
      <c r="F31" s="66"/>
      <c r="G31" s="66"/>
      <c r="H31" s="66"/>
      <c r="I31" s="66"/>
      <c r="J31" s="67">
        <v>23660.6</v>
      </c>
    </row>
    <row r="32" spans="1:18" s="64" customFormat="1" ht="22.5" customHeight="1">
      <c r="A32" s="69">
        <v>17</v>
      </c>
      <c r="B32" s="131" t="s">
        <v>6</v>
      </c>
      <c r="C32" s="131"/>
      <c r="D32" s="131"/>
      <c r="E32" s="66"/>
      <c r="F32" s="66"/>
      <c r="G32" s="66"/>
      <c r="H32" s="66"/>
      <c r="I32" s="66"/>
      <c r="J32" s="67"/>
    </row>
    <row r="33" spans="1:13" s="64" customFormat="1" ht="22.5" customHeight="1">
      <c r="A33" s="61"/>
      <c r="B33" s="131" t="s">
        <v>13</v>
      </c>
      <c r="C33" s="131"/>
      <c r="D33" s="131"/>
      <c r="E33" s="72">
        <v>0.69</v>
      </c>
      <c r="F33" s="72">
        <v>0.69</v>
      </c>
      <c r="G33" s="72">
        <v>0.67720000000000002</v>
      </c>
      <c r="H33" s="72">
        <v>0.69</v>
      </c>
      <c r="I33" s="72">
        <v>0.67720000000000002</v>
      </c>
      <c r="J33" s="73">
        <v>0.69</v>
      </c>
    </row>
    <row r="34" spans="1:13" s="64" customFormat="1" ht="22.5" customHeight="1">
      <c r="A34" s="61"/>
      <c r="B34" s="131" t="s">
        <v>116</v>
      </c>
      <c r="C34" s="131"/>
      <c r="D34" s="131"/>
      <c r="E34" s="74">
        <v>0.1061</v>
      </c>
      <c r="F34" s="75">
        <v>0.10680000000000001</v>
      </c>
      <c r="G34" s="74">
        <v>0.1096</v>
      </c>
      <c r="H34" s="74">
        <v>0.1061</v>
      </c>
      <c r="I34" s="74">
        <v>0.1096</v>
      </c>
      <c r="J34" s="76">
        <v>0.1114</v>
      </c>
    </row>
    <row r="35" spans="1:13" s="64" customFormat="1" ht="22.5" customHeight="1">
      <c r="A35" s="61"/>
      <c r="B35" s="131" t="s">
        <v>114</v>
      </c>
      <c r="C35" s="131"/>
      <c r="D35" s="131"/>
      <c r="E35" s="74">
        <v>0.1019</v>
      </c>
      <c r="F35" s="75">
        <v>0.1023</v>
      </c>
      <c r="G35" s="74">
        <v>0.1062</v>
      </c>
      <c r="H35" s="74">
        <v>0.1019</v>
      </c>
      <c r="I35" s="74">
        <v>0.1062</v>
      </c>
      <c r="J35" s="76">
        <v>0.10630000000000001</v>
      </c>
    </row>
    <row r="36" spans="1:13" s="64" customFormat="1" ht="22.5" customHeight="1">
      <c r="A36" s="61"/>
      <c r="B36" s="131" t="s">
        <v>115</v>
      </c>
      <c r="C36" s="131"/>
      <c r="D36" s="131"/>
      <c r="E36" s="77"/>
      <c r="F36" s="77"/>
      <c r="G36" s="77"/>
      <c r="H36" s="77"/>
      <c r="I36" s="77"/>
      <c r="J36" s="67"/>
    </row>
    <row r="37" spans="1:13" s="64" customFormat="1" ht="40.15" customHeight="1">
      <c r="A37" s="61"/>
      <c r="B37" s="131" t="s">
        <v>38</v>
      </c>
      <c r="C37" s="131"/>
      <c r="D37" s="131"/>
      <c r="E37" s="66">
        <v>13.59</v>
      </c>
      <c r="F37" s="66">
        <f>F29/46.13</f>
        <v>17.491003685237374</v>
      </c>
      <c r="G37" s="66">
        <v>14.13</v>
      </c>
      <c r="H37" s="66">
        <v>31.08</v>
      </c>
      <c r="I37" s="66">
        <v>32.01</v>
      </c>
      <c r="J37" s="67">
        <v>54.48</v>
      </c>
    </row>
    <row r="38" spans="1:13" s="64" customFormat="1" ht="40.15" customHeight="1">
      <c r="A38" s="61"/>
      <c r="B38" s="131" t="s">
        <v>37</v>
      </c>
      <c r="C38" s="131"/>
      <c r="D38" s="131"/>
      <c r="E38" s="66">
        <v>13.59</v>
      </c>
      <c r="F38" s="66">
        <f>F37</f>
        <v>17.491003685237374</v>
      </c>
      <c r="G38" s="66">
        <v>14.13</v>
      </c>
      <c r="H38" s="66">
        <v>31.08</v>
      </c>
      <c r="I38" s="66">
        <v>32.01</v>
      </c>
      <c r="J38" s="67">
        <f>J37</f>
        <v>54.48</v>
      </c>
    </row>
    <row r="39" spans="1:13" ht="22.5" customHeight="1">
      <c r="A39" s="61"/>
      <c r="B39" s="159" t="s">
        <v>40</v>
      </c>
      <c r="C39" s="159"/>
      <c r="D39" s="159"/>
      <c r="E39" s="66"/>
      <c r="F39" s="66"/>
      <c r="G39" s="66"/>
      <c r="H39" s="66"/>
      <c r="I39" s="66"/>
      <c r="J39" s="67"/>
    </row>
    <row r="40" spans="1:13" ht="22.5" customHeight="1">
      <c r="A40" s="61"/>
      <c r="B40" s="131" t="s">
        <v>39</v>
      </c>
      <c r="C40" s="131"/>
      <c r="D40" s="131"/>
      <c r="E40" s="66">
        <v>9164.26</v>
      </c>
      <c r="F40" s="66">
        <v>8159.54</v>
      </c>
      <c r="G40" s="66">
        <v>7475.07</v>
      </c>
      <c r="H40" s="66">
        <f>E40</f>
        <v>9164.26</v>
      </c>
      <c r="I40" s="66">
        <v>7475.07</v>
      </c>
      <c r="J40" s="67">
        <v>7570.21</v>
      </c>
      <c r="M40" s="56"/>
    </row>
    <row r="41" spans="1:13" ht="22.5" customHeight="1">
      <c r="A41" s="61"/>
      <c r="B41" s="131" t="s">
        <v>14</v>
      </c>
      <c r="C41" s="131"/>
      <c r="D41" s="131"/>
      <c r="E41" s="66">
        <v>7170.3</v>
      </c>
      <c r="F41" s="66">
        <v>6150.13</v>
      </c>
      <c r="G41" s="66">
        <v>6459.3</v>
      </c>
      <c r="H41" s="66">
        <f>E41</f>
        <v>7170.3</v>
      </c>
      <c r="I41" s="66">
        <v>6459.3</v>
      </c>
      <c r="J41" s="67">
        <v>5965.46</v>
      </c>
      <c r="M41" s="56"/>
    </row>
    <row r="42" spans="1:13" ht="22.5" customHeight="1">
      <c r="A42" s="61"/>
      <c r="B42" s="131" t="s">
        <v>41</v>
      </c>
      <c r="C42" s="131"/>
      <c r="D42" s="131"/>
      <c r="E42" s="72">
        <v>2.92E-2</v>
      </c>
      <c r="F42" s="78">
        <v>2.6700000000000002E-2</v>
      </c>
      <c r="G42" s="72">
        <v>2.64E-2</v>
      </c>
      <c r="H42" s="72">
        <f>E42</f>
        <v>2.92E-2</v>
      </c>
      <c r="I42" s="72">
        <v>2.64E-2</v>
      </c>
      <c r="J42" s="79">
        <v>2.4899999999999999E-2</v>
      </c>
    </row>
    <row r="43" spans="1:13" ht="22.5" customHeight="1">
      <c r="A43" s="61"/>
      <c r="B43" s="131" t="s">
        <v>42</v>
      </c>
      <c r="C43" s="131"/>
      <c r="D43" s="131"/>
      <c r="E43" s="72">
        <v>2.3099999999999999E-2</v>
      </c>
      <c r="F43" s="78">
        <v>2.0299999999999999E-2</v>
      </c>
      <c r="G43" s="72">
        <v>2.3E-2</v>
      </c>
      <c r="H43" s="72">
        <f>E43</f>
        <v>2.3099999999999999E-2</v>
      </c>
      <c r="I43" s="72">
        <v>2.3E-2</v>
      </c>
      <c r="J43" s="76">
        <v>1.9800000000000002E-2</v>
      </c>
    </row>
    <row r="44" spans="1:13" ht="22.5" customHeight="1">
      <c r="A44" s="61"/>
      <c r="B44" s="159" t="s">
        <v>15</v>
      </c>
      <c r="C44" s="159"/>
      <c r="D44" s="159"/>
      <c r="E44" s="80">
        <v>5.1000000000000004E-3</v>
      </c>
      <c r="F44" s="81">
        <v>6.6E-3</v>
      </c>
      <c r="G44" s="80">
        <v>5.7999999999999996E-3</v>
      </c>
      <c r="H44" s="81">
        <v>5.7999999999999996E-3</v>
      </c>
      <c r="I44" s="81">
        <v>6.6E-3</v>
      </c>
      <c r="J44" s="82">
        <v>5.4000000000000003E-3</v>
      </c>
    </row>
    <row r="45" spans="1:13" s="64" customFormat="1" ht="22.5" customHeight="1">
      <c r="A45" s="69">
        <v>18</v>
      </c>
      <c r="B45" s="131" t="s">
        <v>43</v>
      </c>
      <c r="C45" s="131"/>
      <c r="D45" s="131"/>
      <c r="E45" s="77"/>
      <c r="F45" s="77"/>
      <c r="G45" s="77"/>
      <c r="H45" s="77"/>
      <c r="I45" s="77"/>
      <c r="J45" s="67"/>
      <c r="L45" s="70"/>
    </row>
    <row r="46" spans="1:13" ht="22.5" customHeight="1">
      <c r="A46" s="61"/>
      <c r="B46" s="159" t="s">
        <v>44</v>
      </c>
      <c r="C46" s="159"/>
      <c r="D46" s="159"/>
      <c r="E46" s="83">
        <f>+F46</f>
        <v>143000000</v>
      </c>
      <c r="F46" s="83">
        <v>143000000</v>
      </c>
      <c r="G46" s="83">
        <v>143000000</v>
      </c>
      <c r="H46" s="83">
        <f>+I46</f>
        <v>143000000</v>
      </c>
      <c r="I46" s="83">
        <v>143000000</v>
      </c>
      <c r="J46" s="125">
        <v>143000000</v>
      </c>
    </row>
    <row r="47" spans="1:13" ht="22.5" customHeight="1">
      <c r="A47" s="61"/>
      <c r="B47" s="159" t="s">
        <v>45</v>
      </c>
      <c r="C47" s="159"/>
      <c r="D47" s="159"/>
      <c r="E47" s="72">
        <v>0.31</v>
      </c>
      <c r="F47" s="72">
        <v>0.31</v>
      </c>
      <c r="G47" s="72">
        <v>0.32279999999999998</v>
      </c>
      <c r="H47" s="72">
        <v>0.31</v>
      </c>
      <c r="I47" s="72">
        <v>0.32279999999999998</v>
      </c>
      <c r="J47" s="73">
        <v>0.31</v>
      </c>
    </row>
    <row r="48" spans="1:13" s="123" customFormat="1" ht="22.5" customHeight="1">
      <c r="A48" s="124">
        <v>19</v>
      </c>
      <c r="B48" s="131" t="s">
        <v>66</v>
      </c>
      <c r="C48" s="131"/>
      <c r="D48" s="131"/>
      <c r="E48" s="135"/>
      <c r="F48" s="136"/>
      <c r="G48" s="136"/>
      <c r="H48" s="136"/>
      <c r="I48" s="136"/>
      <c r="J48" s="137"/>
    </row>
    <row r="49" spans="1:10" ht="22.5" customHeight="1">
      <c r="A49" s="61"/>
      <c r="B49" s="161" t="s">
        <v>68</v>
      </c>
      <c r="C49" s="161"/>
      <c r="D49" s="161"/>
      <c r="E49" s="138" t="s">
        <v>67</v>
      </c>
      <c r="F49" s="139"/>
      <c r="G49" s="139"/>
      <c r="H49" s="139"/>
      <c r="I49" s="139"/>
      <c r="J49" s="140"/>
    </row>
    <row r="50" spans="1:10" ht="22.5" customHeight="1">
      <c r="A50" s="61"/>
      <c r="B50" s="161" t="s">
        <v>69</v>
      </c>
      <c r="C50" s="161"/>
      <c r="D50" s="161"/>
      <c r="E50" s="141"/>
      <c r="F50" s="142"/>
      <c r="G50" s="142"/>
      <c r="H50" s="142"/>
      <c r="I50" s="142"/>
      <c r="J50" s="143"/>
    </row>
    <row r="51" spans="1:10" ht="40.15" customHeight="1">
      <c r="A51" s="61"/>
      <c r="B51" s="131" t="s">
        <v>70</v>
      </c>
      <c r="C51" s="131"/>
      <c r="D51" s="131"/>
      <c r="E51" s="141"/>
      <c r="F51" s="142"/>
      <c r="G51" s="142"/>
      <c r="H51" s="142"/>
      <c r="I51" s="142"/>
      <c r="J51" s="143"/>
    </row>
    <row r="52" spans="1:10" ht="39.950000000000003" customHeight="1">
      <c r="A52" s="61"/>
      <c r="B52" s="131" t="s">
        <v>71</v>
      </c>
      <c r="C52" s="131"/>
      <c r="D52" s="131"/>
      <c r="E52" s="144"/>
      <c r="F52" s="145"/>
      <c r="G52" s="145"/>
      <c r="H52" s="145"/>
      <c r="I52" s="145"/>
      <c r="J52" s="146"/>
    </row>
    <row r="53" spans="1:10" ht="22.5" customHeight="1">
      <c r="A53" s="61"/>
      <c r="B53" s="131" t="s">
        <v>72</v>
      </c>
      <c r="C53" s="131"/>
      <c r="D53" s="131"/>
      <c r="E53" s="133"/>
      <c r="F53" s="133"/>
      <c r="G53" s="133"/>
      <c r="H53" s="133"/>
      <c r="I53" s="133"/>
      <c r="J53" s="134"/>
    </row>
    <row r="54" spans="1:10" ht="22.5" customHeight="1">
      <c r="A54" s="61"/>
      <c r="B54" s="131" t="s">
        <v>69</v>
      </c>
      <c r="C54" s="131"/>
      <c r="D54" s="131"/>
      <c r="E54" s="85">
        <f>+F54</f>
        <v>318258837</v>
      </c>
      <c r="F54" s="83">
        <v>318258837</v>
      </c>
      <c r="G54" s="85">
        <v>300000000</v>
      </c>
      <c r="H54" s="85">
        <f>+F54</f>
        <v>318258837</v>
      </c>
      <c r="I54" s="85">
        <v>300000000</v>
      </c>
      <c r="J54" s="84">
        <v>318258837</v>
      </c>
    </row>
    <row r="55" spans="1:10" ht="40.15" customHeight="1">
      <c r="A55" s="61"/>
      <c r="B55" s="131" t="s">
        <v>70</v>
      </c>
      <c r="C55" s="131"/>
      <c r="D55" s="131"/>
      <c r="E55" s="72">
        <v>1</v>
      </c>
      <c r="F55" s="75">
        <v>1</v>
      </c>
      <c r="G55" s="72">
        <v>1</v>
      </c>
      <c r="H55" s="72">
        <v>1</v>
      </c>
      <c r="I55" s="72">
        <v>1</v>
      </c>
      <c r="J55" s="86">
        <v>1</v>
      </c>
    </row>
    <row r="56" spans="1:10" ht="39.950000000000003" customHeight="1" thickBot="1">
      <c r="A56" s="87"/>
      <c r="B56" s="160" t="s">
        <v>71</v>
      </c>
      <c r="C56" s="160"/>
      <c r="D56" s="160"/>
      <c r="E56" s="88">
        <v>0.69</v>
      </c>
      <c r="F56" s="89">
        <v>0.69</v>
      </c>
      <c r="G56" s="88">
        <v>0.67720000000000002</v>
      </c>
      <c r="H56" s="88">
        <v>0.69</v>
      </c>
      <c r="I56" s="88">
        <v>0.67720000000000002</v>
      </c>
      <c r="J56" s="90">
        <v>0.69</v>
      </c>
    </row>
  </sheetData>
  <mergeCells count="60">
    <mergeCell ref="B53:D53"/>
    <mergeCell ref="B54:D54"/>
    <mergeCell ref="B55:D55"/>
    <mergeCell ref="B56:D56"/>
    <mergeCell ref="B47:D47"/>
    <mergeCell ref="B48:D48"/>
    <mergeCell ref="B49:D49"/>
    <mergeCell ref="B50:D50"/>
    <mergeCell ref="B51:D51"/>
    <mergeCell ref="B38:D38"/>
    <mergeCell ref="B39:D39"/>
    <mergeCell ref="B40:D40"/>
    <mergeCell ref="B52:D52"/>
    <mergeCell ref="B41:D41"/>
    <mergeCell ref="B42:D42"/>
    <mergeCell ref="B43:D43"/>
    <mergeCell ref="B44:D44"/>
    <mergeCell ref="B45:D45"/>
    <mergeCell ref="B46:D46"/>
    <mergeCell ref="B33:D33"/>
    <mergeCell ref="B34:D34"/>
    <mergeCell ref="B35:D35"/>
    <mergeCell ref="B36:D36"/>
    <mergeCell ref="B37:D37"/>
    <mergeCell ref="B28:D28"/>
    <mergeCell ref="B29:D29"/>
    <mergeCell ref="B30:D30"/>
    <mergeCell ref="B31:D31"/>
    <mergeCell ref="B32:D32"/>
    <mergeCell ref="A1:J1"/>
    <mergeCell ref="A5:J5"/>
    <mergeCell ref="A3:J3"/>
    <mergeCell ref="H7:I7"/>
    <mergeCell ref="H8:I8"/>
    <mergeCell ref="E7:G7"/>
    <mergeCell ref="A6:J6"/>
    <mergeCell ref="A7:A9"/>
    <mergeCell ref="E8:G8"/>
    <mergeCell ref="B7:D9"/>
    <mergeCell ref="E53:J53"/>
    <mergeCell ref="E48:J48"/>
    <mergeCell ref="E49:J52"/>
    <mergeCell ref="B13:D13"/>
    <mergeCell ref="B14:D14"/>
    <mergeCell ref="B17:D17"/>
    <mergeCell ref="B18:D18"/>
    <mergeCell ref="B19:D19"/>
    <mergeCell ref="B25:D25"/>
    <mergeCell ref="B26:D26"/>
    <mergeCell ref="B27:D27"/>
    <mergeCell ref="B20:D20"/>
    <mergeCell ref="B21:D21"/>
    <mergeCell ref="B22:D22"/>
    <mergeCell ref="B23:D23"/>
    <mergeCell ref="B24:D24"/>
    <mergeCell ref="B11:D11"/>
    <mergeCell ref="B12:D12"/>
    <mergeCell ref="B15:D15"/>
    <mergeCell ref="B16:D16"/>
    <mergeCell ref="B10:D10"/>
  </mergeCells>
  <phoneticPr fontId="0" type="noConversion"/>
  <printOptions horizontalCentered="1"/>
  <pageMargins left="0.48" right="0.19" top="0.48" bottom="0.3" header="0.196850393700787" footer="0.19685039370078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J51"/>
  <sheetViews>
    <sheetView workbookViewId="0">
      <selection activeCell="F51" sqref="F51"/>
    </sheetView>
  </sheetViews>
  <sheetFormatPr defaultRowHeight="19.899999999999999" customHeight="1"/>
  <cols>
    <col min="1" max="1" width="7.42578125" style="6" customWidth="1"/>
    <col min="2" max="2" width="34.7109375" style="6" bestFit="1" customWidth="1"/>
    <col min="3" max="3" width="12.7109375" style="6" customWidth="1"/>
    <col min="4" max="4" width="14.7109375" style="6" bestFit="1" customWidth="1"/>
    <col min="5" max="6" width="12.7109375" style="6" customWidth="1"/>
    <col min="7" max="7" width="12.7109375" style="26" customWidth="1"/>
    <col min="8" max="8" width="14.7109375" style="6" bestFit="1" customWidth="1"/>
    <col min="9" max="9" width="9.140625" style="6"/>
    <col min="10" max="10" width="10.28515625" style="6" bestFit="1" customWidth="1"/>
    <col min="11" max="16384" width="9.140625" style="6"/>
  </cols>
  <sheetData>
    <row r="1" spans="1:10" ht="19.899999999999999" customHeight="1" thickBot="1">
      <c r="A1" s="171" t="s">
        <v>127</v>
      </c>
      <c r="B1" s="171"/>
      <c r="C1" s="171"/>
      <c r="D1" s="171"/>
      <c r="E1" s="171"/>
      <c r="F1" s="171"/>
      <c r="G1" s="171"/>
      <c r="H1" s="5" t="s">
        <v>91</v>
      </c>
    </row>
    <row r="2" spans="1:10" ht="19.899999999999999" customHeight="1" thickBot="1">
      <c r="A2" s="172" t="s">
        <v>59</v>
      </c>
      <c r="B2" s="173"/>
      <c r="C2" s="178" t="s">
        <v>73</v>
      </c>
      <c r="D2" s="169"/>
      <c r="E2" s="179"/>
      <c r="F2" s="178" t="s">
        <v>73</v>
      </c>
      <c r="G2" s="179"/>
      <c r="H2" s="49" t="s">
        <v>74</v>
      </c>
    </row>
    <row r="3" spans="1:10" ht="19.899999999999999" customHeight="1" thickBot="1">
      <c r="A3" s="174"/>
      <c r="B3" s="175"/>
      <c r="C3" s="178" t="s">
        <v>75</v>
      </c>
      <c r="D3" s="169"/>
      <c r="E3" s="179"/>
      <c r="F3" s="178" t="s">
        <v>76</v>
      </c>
      <c r="G3" s="179"/>
      <c r="H3" s="8" t="s">
        <v>77</v>
      </c>
    </row>
    <row r="4" spans="1:10" ht="19.899999999999999" customHeight="1" thickBot="1">
      <c r="A4" s="176"/>
      <c r="B4" s="177"/>
      <c r="C4" s="3" t="s">
        <v>121</v>
      </c>
      <c r="D4" s="4" t="s">
        <v>122</v>
      </c>
      <c r="E4" s="1" t="s">
        <v>113</v>
      </c>
      <c r="F4" s="3" t="s">
        <v>121</v>
      </c>
      <c r="G4" s="1" t="s">
        <v>113</v>
      </c>
      <c r="H4" s="2" t="s">
        <v>123</v>
      </c>
    </row>
    <row r="5" spans="1:10" ht="19.899999999999999" customHeight="1">
      <c r="A5" s="12">
        <v>-1</v>
      </c>
      <c r="B5" s="13" t="s">
        <v>16</v>
      </c>
      <c r="C5" s="14"/>
      <c r="D5" s="14"/>
      <c r="E5" s="13"/>
      <c r="F5" s="15"/>
      <c r="G5" s="16"/>
      <c r="H5" s="17"/>
    </row>
    <row r="6" spans="1:10" ht="19.899999999999999" customHeight="1">
      <c r="A6" s="18" t="s">
        <v>78</v>
      </c>
      <c r="B6" s="19" t="s">
        <v>50</v>
      </c>
      <c r="C6" s="20">
        <v>2891.81</v>
      </c>
      <c r="D6" s="20">
        <v>2733.44</v>
      </c>
      <c r="E6" s="20">
        <v>2544.4699999999998</v>
      </c>
      <c r="F6" s="20">
        <v>5625.25</v>
      </c>
      <c r="G6" s="20">
        <v>5704.7</v>
      </c>
      <c r="H6" s="46">
        <v>11079.17</v>
      </c>
    </row>
    <row r="7" spans="1:10" ht="19.899999999999999" customHeight="1">
      <c r="A7" s="18" t="s">
        <v>79</v>
      </c>
      <c r="B7" s="19" t="s">
        <v>51</v>
      </c>
      <c r="C7" s="20">
        <v>2975.18</v>
      </c>
      <c r="D7" s="20">
        <v>3014.59</v>
      </c>
      <c r="E7" s="20">
        <v>2628.28</v>
      </c>
      <c r="F7" s="20">
        <v>5989.77</v>
      </c>
      <c r="G7" s="20">
        <v>4987.96</v>
      </c>
      <c r="H7" s="46">
        <v>10788.38</v>
      </c>
    </row>
    <row r="8" spans="1:10" ht="19.899999999999999" customHeight="1">
      <c r="A8" s="18" t="s">
        <v>80</v>
      </c>
      <c r="B8" s="19" t="s">
        <v>52</v>
      </c>
      <c r="C8" s="20">
        <v>5867.9</v>
      </c>
      <c r="D8" s="20">
        <v>5781.52</v>
      </c>
      <c r="E8" s="20">
        <v>5102.8900000000003</v>
      </c>
      <c r="F8" s="20">
        <v>11649.42</v>
      </c>
      <c r="G8" s="20">
        <v>9911.39</v>
      </c>
      <c r="H8" s="46">
        <v>20806.560000000001</v>
      </c>
    </row>
    <row r="9" spans="1:10" ht="19.899999999999999" customHeight="1">
      <c r="A9" s="18" t="s">
        <v>81</v>
      </c>
      <c r="B9" s="19" t="s">
        <v>53</v>
      </c>
      <c r="C9" s="20">
        <v>0</v>
      </c>
      <c r="D9" s="20">
        <v>0</v>
      </c>
      <c r="E9" s="20">
        <v>0</v>
      </c>
      <c r="F9" s="20">
        <v>0</v>
      </c>
      <c r="G9" s="20">
        <v>0</v>
      </c>
      <c r="H9" s="46">
        <v>0</v>
      </c>
    </row>
    <row r="10" spans="1:10" ht="19.899999999999999" customHeight="1">
      <c r="A10" s="18" t="s">
        <v>82</v>
      </c>
      <c r="B10" s="19" t="s">
        <v>54</v>
      </c>
      <c r="C10" s="20">
        <v>180.32</v>
      </c>
      <c r="D10" s="20">
        <v>198.46</v>
      </c>
      <c r="E10" s="20">
        <v>151.84</v>
      </c>
      <c r="F10" s="20">
        <v>378.78</v>
      </c>
      <c r="G10" s="20">
        <v>331.31</v>
      </c>
      <c r="H10" s="46">
        <v>806.26</v>
      </c>
    </row>
    <row r="11" spans="1:10" ht="19.899999999999999" customHeight="1">
      <c r="A11" s="9"/>
      <c r="B11" s="22" t="s">
        <v>49</v>
      </c>
      <c r="C11" s="23">
        <f>SUM(C6:C10)</f>
        <v>11915.21</v>
      </c>
      <c r="D11" s="23">
        <f t="shared" ref="D11:H11" si="0">SUM(D6:D10)</f>
        <v>11728.01</v>
      </c>
      <c r="E11" s="23">
        <f t="shared" si="0"/>
        <v>10427.48</v>
      </c>
      <c r="F11" s="24">
        <f>SUM(F6:F10)</f>
        <v>23643.22</v>
      </c>
      <c r="G11" s="23">
        <f t="shared" si="0"/>
        <v>20935.36</v>
      </c>
      <c r="H11" s="25">
        <f t="shared" si="0"/>
        <v>43480.37</v>
      </c>
      <c r="J11" s="26"/>
    </row>
    <row r="12" spans="1:10" ht="19.899999999999999" customHeight="1">
      <c r="A12" s="27">
        <v>-2</v>
      </c>
      <c r="B12" s="22" t="s">
        <v>17</v>
      </c>
      <c r="C12" s="23"/>
      <c r="D12" s="23"/>
      <c r="E12" s="22"/>
      <c r="F12" s="28"/>
      <c r="G12" s="29"/>
      <c r="H12" s="21"/>
    </row>
    <row r="13" spans="1:10" ht="19.899999999999999" customHeight="1">
      <c r="A13" s="18" t="s">
        <v>78</v>
      </c>
      <c r="B13" s="19" t="s">
        <v>50</v>
      </c>
      <c r="C13" s="20">
        <v>175.98</v>
      </c>
      <c r="D13" s="20">
        <v>108.36</v>
      </c>
      <c r="E13" s="20">
        <v>374.01</v>
      </c>
      <c r="F13" s="20">
        <v>284.33999999999997</v>
      </c>
      <c r="G13" s="20">
        <v>884.3</v>
      </c>
      <c r="H13" s="46">
        <v>1463</v>
      </c>
    </row>
    <row r="14" spans="1:10" ht="19.899999999999999" customHeight="1">
      <c r="A14" s="18" t="s">
        <v>79</v>
      </c>
      <c r="B14" s="19" t="s">
        <v>51</v>
      </c>
      <c r="C14" s="20">
        <v>231.55</v>
      </c>
      <c r="D14" s="20">
        <v>521.53</v>
      </c>
      <c r="E14" s="20">
        <v>467.86</v>
      </c>
      <c r="F14" s="20">
        <v>753.08</v>
      </c>
      <c r="G14" s="20">
        <v>848.12</v>
      </c>
      <c r="H14" s="46">
        <v>1722.43</v>
      </c>
    </row>
    <row r="15" spans="1:10" ht="19.899999999999999" customHeight="1">
      <c r="A15" s="18" t="s">
        <v>80</v>
      </c>
      <c r="B15" s="19" t="s">
        <v>52</v>
      </c>
      <c r="C15" s="20">
        <v>1059.69</v>
      </c>
      <c r="D15" s="20">
        <v>993.04</v>
      </c>
      <c r="E15" s="20">
        <v>473.13</v>
      </c>
      <c r="F15" s="20">
        <v>2052.73</v>
      </c>
      <c r="G15" s="20">
        <v>1347.48</v>
      </c>
      <c r="H15" s="46">
        <v>2946.74</v>
      </c>
    </row>
    <row r="16" spans="1:10" ht="19.899999999999999" customHeight="1">
      <c r="A16" s="18" t="s">
        <v>81</v>
      </c>
      <c r="B16" s="19" t="s">
        <v>53</v>
      </c>
      <c r="C16" s="20">
        <f>+F16-D16</f>
        <v>0</v>
      </c>
      <c r="D16" s="20">
        <v>0</v>
      </c>
      <c r="E16" s="20">
        <f>+H16-F16</f>
        <v>0</v>
      </c>
      <c r="F16" s="20">
        <v>0</v>
      </c>
      <c r="G16" s="20">
        <v>0</v>
      </c>
      <c r="H16" s="46">
        <v>0</v>
      </c>
    </row>
    <row r="17" spans="1:10" ht="19.899999999999999" customHeight="1">
      <c r="A17" s="18"/>
      <c r="B17" s="22" t="s">
        <v>49</v>
      </c>
      <c r="C17" s="23">
        <f>SUM(C13:C16)</f>
        <v>1467.22</v>
      </c>
      <c r="D17" s="23">
        <f t="shared" ref="D17:H17" si="1">SUM(D13:D16)</f>
        <v>1622.9299999999998</v>
      </c>
      <c r="E17" s="23">
        <f t="shared" si="1"/>
        <v>1315</v>
      </c>
      <c r="F17" s="23">
        <f t="shared" si="1"/>
        <v>3090.15</v>
      </c>
      <c r="G17" s="23">
        <f>SUM(G13:G16)</f>
        <v>3079.9</v>
      </c>
      <c r="H17" s="25">
        <f t="shared" si="1"/>
        <v>6132.17</v>
      </c>
    </row>
    <row r="18" spans="1:10" ht="19.899999999999999" customHeight="1">
      <c r="A18" s="27">
        <v>-3</v>
      </c>
      <c r="B18" s="19" t="s">
        <v>55</v>
      </c>
      <c r="C18" s="20">
        <v>158.32</v>
      </c>
      <c r="D18" s="20">
        <v>172.07</v>
      </c>
      <c r="E18" s="20">
        <v>109.97</v>
      </c>
      <c r="F18" s="20">
        <v>330.39</v>
      </c>
      <c r="G18" s="20">
        <v>243.33</v>
      </c>
      <c r="H18" s="46">
        <v>664.02</v>
      </c>
    </row>
    <row r="19" spans="1:10" ht="19.899999999999999" customHeight="1">
      <c r="A19" s="27">
        <v>-4</v>
      </c>
      <c r="B19" s="22" t="s">
        <v>10</v>
      </c>
      <c r="C19" s="23">
        <f t="shared" ref="C19:H19" si="2">C17+C18</f>
        <v>1625.54</v>
      </c>
      <c r="D19" s="23">
        <f t="shared" si="2"/>
        <v>1794.9999999999998</v>
      </c>
      <c r="E19" s="23">
        <f t="shared" si="2"/>
        <v>1424.97</v>
      </c>
      <c r="F19" s="23">
        <f t="shared" si="2"/>
        <v>3420.54</v>
      </c>
      <c r="G19" s="23">
        <f t="shared" si="2"/>
        <v>3323.23</v>
      </c>
      <c r="H19" s="25">
        <f t="shared" si="2"/>
        <v>6796.1900000000005</v>
      </c>
    </row>
    <row r="20" spans="1:10" ht="19.899999999999999" customHeight="1">
      <c r="A20" s="27">
        <v>-5</v>
      </c>
      <c r="B20" s="19" t="s">
        <v>56</v>
      </c>
      <c r="C20" s="20">
        <v>813.7</v>
      </c>
      <c r="D20" s="20">
        <v>788.14</v>
      </c>
      <c r="E20" s="20">
        <v>674.03</v>
      </c>
      <c r="F20" s="20">
        <v>1601.84</v>
      </c>
      <c r="G20" s="20">
        <v>1590.22</v>
      </c>
      <c r="H20" s="46">
        <v>3733</v>
      </c>
    </row>
    <row r="21" spans="1:10" ht="19.899999999999999" customHeight="1">
      <c r="A21" s="27">
        <v>-6</v>
      </c>
      <c r="B21" s="19" t="s">
        <v>18</v>
      </c>
      <c r="C21" s="20">
        <v>185</v>
      </c>
      <c r="D21" s="20">
        <v>200</v>
      </c>
      <c r="E21" s="20">
        <v>125</v>
      </c>
      <c r="F21" s="20">
        <v>385</v>
      </c>
      <c r="G21" s="20">
        <v>315</v>
      </c>
      <c r="H21" s="46">
        <v>625</v>
      </c>
    </row>
    <row r="22" spans="1:10" ht="19.899999999999999" customHeight="1">
      <c r="A22" s="27">
        <v>-7</v>
      </c>
      <c r="B22" s="22" t="s">
        <v>11</v>
      </c>
      <c r="C22" s="24">
        <f t="shared" ref="C22:H22" si="3">+C19-C20-C21</f>
        <v>626.83999999999992</v>
      </c>
      <c r="D22" s="24">
        <f t="shared" si="3"/>
        <v>806.85999999999979</v>
      </c>
      <c r="E22" s="24">
        <f t="shared" si="3"/>
        <v>625.94000000000005</v>
      </c>
      <c r="F22" s="24">
        <f t="shared" si="3"/>
        <v>1433.7</v>
      </c>
      <c r="G22" s="24">
        <f t="shared" si="3"/>
        <v>1418.01</v>
      </c>
      <c r="H22" s="30">
        <f t="shared" si="3"/>
        <v>2438.1900000000005</v>
      </c>
      <c r="J22" s="26"/>
    </row>
    <row r="23" spans="1:10" ht="19.899999999999999" customHeight="1">
      <c r="A23" s="27">
        <v>-8</v>
      </c>
      <c r="B23" s="22" t="s">
        <v>57</v>
      </c>
      <c r="C23" s="23"/>
      <c r="D23" s="23"/>
      <c r="E23" s="22"/>
      <c r="F23" s="28"/>
      <c r="G23" s="29"/>
      <c r="H23" s="21"/>
    </row>
    <row r="24" spans="1:10" ht="19.899999999999999" customHeight="1">
      <c r="A24" s="18" t="s">
        <v>78</v>
      </c>
      <c r="B24" s="19" t="s">
        <v>50</v>
      </c>
      <c r="C24" s="20">
        <v>191993.17</v>
      </c>
      <c r="D24" s="20">
        <v>169262.18</v>
      </c>
      <c r="E24" s="20">
        <v>150938.60999999999</v>
      </c>
      <c r="F24" s="20">
        <f>C24</f>
        <v>191993.17</v>
      </c>
      <c r="G24" s="20">
        <v>150938.60999999999</v>
      </c>
      <c r="H24" s="46">
        <v>167100.82999999999</v>
      </c>
    </row>
    <row r="25" spans="1:10" ht="19.899999999999999" customHeight="1">
      <c r="A25" s="18" t="s">
        <v>79</v>
      </c>
      <c r="B25" s="19" t="s">
        <v>51</v>
      </c>
      <c r="C25" s="20">
        <v>107323.26</v>
      </c>
      <c r="D25" s="20">
        <v>103258.35</v>
      </c>
      <c r="E25" s="20">
        <v>83412.070000000007</v>
      </c>
      <c r="F25" s="20">
        <f>C25</f>
        <v>107323.26</v>
      </c>
      <c r="G25" s="20">
        <v>83412.070000000007</v>
      </c>
      <c r="H25" s="46">
        <v>99619.98</v>
      </c>
    </row>
    <row r="26" spans="1:10" ht="19.899999999999999" customHeight="1">
      <c r="A26" s="18" t="s">
        <v>80</v>
      </c>
      <c r="B26" s="19" t="s">
        <v>52</v>
      </c>
      <c r="C26" s="20">
        <v>210862.06</v>
      </c>
      <c r="D26" s="20">
        <v>210405</v>
      </c>
      <c r="E26" s="20">
        <v>199808.06</v>
      </c>
      <c r="F26" s="20">
        <f>C26</f>
        <v>210862.06</v>
      </c>
      <c r="G26" s="20">
        <v>199808.06</v>
      </c>
      <c r="H26" s="46">
        <v>209370.03</v>
      </c>
    </row>
    <row r="27" spans="1:10" ht="19.899999999999999" customHeight="1">
      <c r="A27" s="18" t="s">
        <v>81</v>
      </c>
      <c r="B27" s="19" t="s">
        <v>53</v>
      </c>
      <c r="C27" s="20">
        <v>0</v>
      </c>
      <c r="D27" s="20">
        <v>0</v>
      </c>
      <c r="E27" s="20">
        <v>0</v>
      </c>
      <c r="F27" s="20">
        <f>C27</f>
        <v>0</v>
      </c>
      <c r="G27" s="20">
        <v>0</v>
      </c>
      <c r="H27" s="46">
        <v>0</v>
      </c>
    </row>
    <row r="28" spans="1:10" ht="19.899999999999999" customHeight="1">
      <c r="A28" s="18" t="s">
        <v>82</v>
      </c>
      <c r="B28" s="19" t="s">
        <v>58</v>
      </c>
      <c r="C28" s="20">
        <v>13056.41</v>
      </c>
      <c r="D28" s="20">
        <v>12367.6</v>
      </c>
      <c r="E28" s="20">
        <v>14041.25</v>
      </c>
      <c r="F28" s="20">
        <f>C28</f>
        <v>13056.41</v>
      </c>
      <c r="G28" s="20">
        <v>14041.25</v>
      </c>
      <c r="H28" s="46">
        <v>10332.76</v>
      </c>
    </row>
    <row r="29" spans="1:10" ht="19.899999999999999" customHeight="1">
      <c r="A29" s="9"/>
      <c r="B29" s="22" t="s">
        <v>83</v>
      </c>
      <c r="C29" s="24">
        <f>SUM(C24:C28)</f>
        <v>523234.89999999997</v>
      </c>
      <c r="D29" s="24">
        <f>SUM(D24:D28)</f>
        <v>495293.13</v>
      </c>
      <c r="E29" s="24">
        <f>SUM(E24:E28)-0.01</f>
        <v>448199.98</v>
      </c>
      <c r="F29" s="24">
        <f>SUM(F24:F28)</f>
        <v>523234.89999999997</v>
      </c>
      <c r="G29" s="24">
        <f>SUM(G24:G28)</f>
        <v>448199.99</v>
      </c>
      <c r="H29" s="30">
        <f>SUM(H24:H28)</f>
        <v>486423.6</v>
      </c>
      <c r="J29" s="26"/>
    </row>
    <row r="30" spans="1:10" ht="19.899999999999999" customHeight="1">
      <c r="A30" s="27">
        <v>-9</v>
      </c>
      <c r="B30" s="22" t="s">
        <v>12</v>
      </c>
      <c r="C30" s="28"/>
      <c r="D30" s="28"/>
      <c r="E30" s="22"/>
      <c r="F30" s="28"/>
      <c r="G30" s="29"/>
      <c r="H30" s="21"/>
      <c r="J30" s="26"/>
    </row>
    <row r="31" spans="1:10" ht="19.899999999999999" customHeight="1">
      <c r="A31" s="18" t="s">
        <v>78</v>
      </c>
      <c r="B31" s="19" t="s">
        <v>50</v>
      </c>
      <c r="C31" s="20">
        <v>50409.37</v>
      </c>
      <c r="D31" s="20">
        <v>42364.02</v>
      </c>
      <c r="E31" s="20">
        <v>31801.83</v>
      </c>
      <c r="F31" s="20">
        <f t="shared" ref="F31:F36" si="4">C31</f>
        <v>50409.37</v>
      </c>
      <c r="G31" s="20">
        <v>31801.83</v>
      </c>
      <c r="H31" s="46">
        <v>51466.11</v>
      </c>
    </row>
    <row r="32" spans="1:10" ht="19.899999999999999" customHeight="1">
      <c r="A32" s="18" t="s">
        <v>79</v>
      </c>
      <c r="B32" s="19" t="s">
        <v>51</v>
      </c>
      <c r="C32" s="20">
        <v>197496.73</v>
      </c>
      <c r="D32" s="20">
        <v>187811.37</v>
      </c>
      <c r="E32" s="20">
        <v>169662.47</v>
      </c>
      <c r="F32" s="20">
        <f t="shared" si="4"/>
        <v>197496.73</v>
      </c>
      <c r="G32" s="20">
        <v>169662.47</v>
      </c>
      <c r="H32" s="46">
        <v>183552.33</v>
      </c>
      <c r="J32" s="26"/>
    </row>
    <row r="33" spans="1:10" ht="19.899999999999999" customHeight="1">
      <c r="A33" s="18" t="s">
        <v>80</v>
      </c>
      <c r="B33" s="19" t="s">
        <v>52</v>
      </c>
      <c r="C33" s="20">
        <v>222224.62</v>
      </c>
      <c r="D33" s="20">
        <v>211521.03</v>
      </c>
      <c r="E33" s="20">
        <v>200415.42</v>
      </c>
      <c r="F33" s="20">
        <f t="shared" si="4"/>
        <v>222224.62</v>
      </c>
      <c r="G33" s="20">
        <v>200415.42</v>
      </c>
      <c r="H33" s="46">
        <v>199789.78</v>
      </c>
    </row>
    <row r="34" spans="1:10" ht="19.899999999999999" customHeight="1">
      <c r="A34" s="18" t="s">
        <v>81</v>
      </c>
      <c r="B34" s="19" t="s">
        <v>53</v>
      </c>
      <c r="C34" s="20">
        <v>0</v>
      </c>
      <c r="D34" s="20">
        <v>0</v>
      </c>
      <c r="E34" s="20">
        <v>0</v>
      </c>
      <c r="F34" s="20">
        <f t="shared" si="4"/>
        <v>0</v>
      </c>
      <c r="G34" s="20">
        <v>0</v>
      </c>
      <c r="H34" s="46">
        <v>0</v>
      </c>
    </row>
    <row r="35" spans="1:10" ht="19.899999999999999" customHeight="1">
      <c r="A35" s="18" t="s">
        <v>82</v>
      </c>
      <c r="B35" s="19" t="s">
        <v>60</v>
      </c>
      <c r="C35" s="20">
        <v>27800.01</v>
      </c>
      <c r="D35" s="20">
        <v>28919.64</v>
      </c>
      <c r="E35" s="20">
        <v>22048.959999999999</v>
      </c>
      <c r="F35" s="20">
        <f t="shared" si="4"/>
        <v>27800.01</v>
      </c>
      <c r="G35" s="20">
        <v>22048.959999999999</v>
      </c>
      <c r="H35" s="46">
        <v>27493.52</v>
      </c>
      <c r="J35" s="26"/>
    </row>
    <row r="36" spans="1:10" ht="19.899999999999999" customHeight="1">
      <c r="A36" s="18" t="s">
        <v>84</v>
      </c>
      <c r="B36" s="19" t="s">
        <v>89</v>
      </c>
      <c r="C36" s="20">
        <v>25304.17</v>
      </c>
      <c r="D36" s="20">
        <v>24677.07</v>
      </c>
      <c r="E36" s="20">
        <v>24271.31</v>
      </c>
      <c r="F36" s="20">
        <f t="shared" si="4"/>
        <v>25304.17</v>
      </c>
      <c r="G36" s="20">
        <v>24271.31</v>
      </c>
      <c r="H36" s="46">
        <v>24121.86</v>
      </c>
    </row>
    <row r="37" spans="1:10" ht="19.899999999999999" customHeight="1" thickBot="1">
      <c r="A37" s="10"/>
      <c r="B37" s="31" t="s">
        <v>85</v>
      </c>
      <c r="C37" s="32">
        <f>SUM(C31:C36)</f>
        <v>523234.89999999997</v>
      </c>
      <c r="D37" s="32">
        <f>SUM(D31:D36)</f>
        <v>495293.13</v>
      </c>
      <c r="E37" s="32">
        <f>SUM(E31:E36)-0.01</f>
        <v>448199.98</v>
      </c>
      <c r="F37" s="32">
        <f>SUM(F31:F36)</f>
        <v>523234.89999999997</v>
      </c>
      <c r="G37" s="32">
        <f>SUM(G31:G36)</f>
        <v>448199.99</v>
      </c>
      <c r="H37" s="33">
        <f>SUM(H31:H36)</f>
        <v>486423.6</v>
      </c>
      <c r="J37" s="26"/>
    </row>
    <row r="38" spans="1:10" ht="19.899999999999999" customHeight="1">
      <c r="B38" s="34" t="s">
        <v>19</v>
      </c>
      <c r="C38" s="26"/>
      <c r="D38" s="26"/>
      <c r="E38" s="34"/>
      <c r="F38" s="26"/>
      <c r="G38" s="35"/>
      <c r="H38" s="26"/>
      <c r="J38" s="26"/>
    </row>
    <row r="39" spans="1:10" ht="19.899999999999999" customHeight="1" thickBot="1">
      <c r="A39" s="36"/>
      <c r="B39" s="34"/>
      <c r="C39" s="26"/>
      <c r="D39" s="26"/>
      <c r="E39" s="34"/>
      <c r="F39" s="26"/>
      <c r="G39" s="35"/>
    </row>
    <row r="40" spans="1:10" ht="19.899999999999999" customHeight="1" thickBot="1">
      <c r="A40" s="162" t="s">
        <v>62</v>
      </c>
      <c r="B40" s="163"/>
      <c r="C40" s="168" t="s">
        <v>73</v>
      </c>
      <c r="D40" s="169"/>
      <c r="E40" s="170"/>
      <c r="F40" s="168" t="s">
        <v>73</v>
      </c>
      <c r="G40" s="170"/>
      <c r="H40" s="49" t="s">
        <v>74</v>
      </c>
    </row>
    <row r="41" spans="1:10" ht="19.899999999999999" customHeight="1" thickBot="1">
      <c r="A41" s="164"/>
      <c r="B41" s="165"/>
      <c r="C41" s="168" t="s">
        <v>75</v>
      </c>
      <c r="D41" s="169"/>
      <c r="E41" s="170"/>
      <c r="F41" s="168" t="s">
        <v>76</v>
      </c>
      <c r="G41" s="170"/>
      <c r="H41" s="8" t="s">
        <v>77</v>
      </c>
    </row>
    <row r="42" spans="1:10" ht="19.899999999999999" customHeight="1" thickBot="1">
      <c r="A42" s="166"/>
      <c r="B42" s="167"/>
      <c r="C42" s="11" t="s">
        <v>121</v>
      </c>
      <c r="D42" s="11" t="s">
        <v>122</v>
      </c>
      <c r="E42" s="11" t="s">
        <v>113</v>
      </c>
      <c r="F42" s="11" t="s">
        <v>121</v>
      </c>
      <c r="G42" s="11" t="s">
        <v>113</v>
      </c>
      <c r="H42" s="11" t="s">
        <v>123</v>
      </c>
    </row>
    <row r="43" spans="1:10" ht="19.899999999999999" customHeight="1">
      <c r="A43" s="37" t="s">
        <v>86</v>
      </c>
      <c r="B43" s="13" t="s">
        <v>63</v>
      </c>
      <c r="C43" s="38"/>
      <c r="D43" s="38"/>
      <c r="E43" s="38"/>
      <c r="F43" s="38"/>
      <c r="G43" s="39"/>
      <c r="H43" s="7"/>
    </row>
    <row r="44" spans="1:10" ht="19.899999999999999" customHeight="1">
      <c r="A44" s="18" t="s">
        <v>78</v>
      </c>
      <c r="B44" s="19" t="s">
        <v>64</v>
      </c>
      <c r="C44" s="20">
        <v>11603.38</v>
      </c>
      <c r="D44" s="47">
        <v>11419.007253299</v>
      </c>
      <c r="E44" s="20">
        <v>10207.629999999999</v>
      </c>
      <c r="F44" s="20">
        <v>23022.39</v>
      </c>
      <c r="G44" s="20">
        <v>20453.68</v>
      </c>
      <c r="H44" s="46">
        <v>42431.73</v>
      </c>
    </row>
    <row r="45" spans="1:10" ht="19.899999999999999" customHeight="1">
      <c r="A45" s="18" t="s">
        <v>79</v>
      </c>
      <c r="B45" s="19" t="s">
        <v>65</v>
      </c>
      <c r="C45" s="20">
        <v>480588.97</v>
      </c>
      <c r="D45" s="47">
        <v>457863.28557389497</v>
      </c>
      <c r="E45" s="20">
        <v>415131.17</v>
      </c>
      <c r="F45" s="20">
        <f>C45</f>
        <v>480588.97</v>
      </c>
      <c r="G45" s="20">
        <v>415131.17</v>
      </c>
      <c r="H45" s="46">
        <v>449034.29</v>
      </c>
    </row>
    <row r="46" spans="1:10" ht="19.899999999999999" customHeight="1">
      <c r="A46" s="40" t="s">
        <v>87</v>
      </c>
      <c r="B46" s="22" t="s">
        <v>88</v>
      </c>
      <c r="C46" s="41"/>
      <c r="D46" s="48"/>
      <c r="E46" s="41"/>
      <c r="F46" s="41"/>
      <c r="G46" s="41"/>
      <c r="H46" s="46"/>
    </row>
    <row r="47" spans="1:10" ht="19.899999999999999" customHeight="1">
      <c r="A47" s="18" t="s">
        <v>78</v>
      </c>
      <c r="B47" s="19" t="s">
        <v>64</v>
      </c>
      <c r="C47" s="20">
        <v>311.83</v>
      </c>
      <c r="D47" s="48">
        <v>309.00444894100002</v>
      </c>
      <c r="E47" s="20">
        <v>219.85</v>
      </c>
      <c r="F47" s="20">
        <v>620.83000000000004</v>
      </c>
      <c r="G47" s="20">
        <v>481.68</v>
      </c>
      <c r="H47" s="46">
        <v>1048.6400000000001</v>
      </c>
    </row>
    <row r="48" spans="1:10" ht="19.899999999999999" customHeight="1">
      <c r="A48" s="18" t="s">
        <v>79</v>
      </c>
      <c r="B48" s="19" t="s">
        <v>65</v>
      </c>
      <c r="C48" s="20">
        <v>42645.93</v>
      </c>
      <c r="D48" s="47">
        <v>37429.843747193998</v>
      </c>
      <c r="E48" s="20">
        <v>33068.82</v>
      </c>
      <c r="F48" s="20">
        <f>C48</f>
        <v>42645.93</v>
      </c>
      <c r="G48" s="20">
        <v>33068.82</v>
      </c>
      <c r="H48" s="46">
        <v>37389.31</v>
      </c>
    </row>
    <row r="49" spans="1:10" ht="19.899999999999999" customHeight="1">
      <c r="A49" s="18"/>
      <c r="B49" s="22" t="s">
        <v>49</v>
      </c>
      <c r="C49" s="41"/>
      <c r="D49" s="47"/>
      <c r="E49" s="41"/>
      <c r="F49" s="41"/>
      <c r="G49" s="41"/>
      <c r="H49" s="46"/>
    </row>
    <row r="50" spans="1:10" ht="19.899999999999999" customHeight="1">
      <c r="A50" s="18" t="s">
        <v>78</v>
      </c>
      <c r="B50" s="19" t="s">
        <v>64</v>
      </c>
      <c r="C50" s="42">
        <f>C44+C47</f>
        <v>11915.21</v>
      </c>
      <c r="D50" s="42">
        <f>+D44+D47</f>
        <v>11728.011702239999</v>
      </c>
      <c r="E50" s="42">
        <v>10427.48</v>
      </c>
      <c r="F50" s="42">
        <f>F44+F47</f>
        <v>23643.22</v>
      </c>
      <c r="G50" s="42">
        <f>G44+G47</f>
        <v>20935.36</v>
      </c>
      <c r="H50" s="43">
        <v>43480.37</v>
      </c>
    </row>
    <row r="51" spans="1:10" ht="19.899999999999999" customHeight="1" thickBot="1">
      <c r="A51" s="10" t="s">
        <v>79</v>
      </c>
      <c r="B51" s="31" t="s">
        <v>65</v>
      </c>
      <c r="C51" s="44">
        <f>C45+C48</f>
        <v>523234.89999999997</v>
      </c>
      <c r="D51" s="44">
        <f>+D45+D48</f>
        <v>495293.12932108896</v>
      </c>
      <c r="E51" s="44">
        <f>E45+E48</f>
        <v>448199.99</v>
      </c>
      <c r="F51" s="44">
        <f>F45+F48</f>
        <v>523234.89999999997</v>
      </c>
      <c r="G51" s="44">
        <f>G45+G48</f>
        <v>448199.99</v>
      </c>
      <c r="H51" s="45">
        <f>+H45+H48</f>
        <v>486423.6</v>
      </c>
      <c r="J51" s="26"/>
    </row>
  </sheetData>
  <mergeCells count="11">
    <mergeCell ref="A1:G1"/>
    <mergeCell ref="A2:B4"/>
    <mergeCell ref="C2:E2"/>
    <mergeCell ref="F2:G2"/>
    <mergeCell ref="C3:E3"/>
    <mergeCell ref="F3:G3"/>
    <mergeCell ref="A40:B42"/>
    <mergeCell ref="C40:E40"/>
    <mergeCell ref="F40:G40"/>
    <mergeCell ref="C41:E41"/>
    <mergeCell ref="F41:G41"/>
  </mergeCells>
  <printOptions horizontalCentered="1"/>
  <pageMargins left="0.44" right="0.17" top="0.26" bottom="0.23622047244094499" header="0.196850393700787" footer="0.15748031496063"/>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dimension ref="A1:Q59"/>
  <sheetViews>
    <sheetView tabSelected="1" view="pageBreakPreview" topLeftCell="A46" zoomScale="80" zoomScaleSheetLayoutView="80" workbookViewId="0">
      <selection activeCell="E55" sqref="E55"/>
    </sheetView>
  </sheetViews>
  <sheetFormatPr defaultRowHeight="25.15" customHeight="1"/>
  <cols>
    <col min="1" max="1" width="5.42578125" style="122" customWidth="1"/>
    <col min="2" max="3" width="20.7109375" style="92" customWidth="1"/>
    <col min="4" max="5" width="15.7109375" style="92" customWidth="1"/>
    <col min="6" max="6" width="14.7109375" style="92" customWidth="1"/>
    <col min="7" max="7" width="5.7109375" style="92" customWidth="1"/>
    <col min="8" max="9" width="20.7109375" style="65" customWidth="1"/>
    <col min="10" max="10" width="5.7109375" style="65" customWidth="1"/>
    <col min="11" max="12" width="13.28515625" style="65" customWidth="1"/>
    <col min="13" max="13" width="12.7109375" style="65" customWidth="1"/>
    <col min="14" max="14" width="14.7109375" style="93" customWidth="1"/>
    <col min="15" max="15" width="10.7109375" style="116" bestFit="1" customWidth="1"/>
    <col min="16" max="16" width="10" style="116" customWidth="1"/>
    <col min="17" max="17" width="9.5703125" style="116" customWidth="1"/>
    <col min="18" max="18" width="9.42578125" style="116" customWidth="1"/>
    <col min="19" max="19" width="10.140625" style="116" bestFit="1" customWidth="1"/>
    <col min="20" max="20" width="9.5703125" style="116" customWidth="1"/>
    <col min="21" max="21" width="9.5703125" style="116" bestFit="1" customWidth="1"/>
    <col min="22" max="16384" width="9.140625" style="116"/>
  </cols>
  <sheetData>
    <row r="1" spans="1:17" ht="18" customHeight="1">
      <c r="A1" s="234" t="s">
        <v>108</v>
      </c>
      <c r="B1" s="234"/>
      <c r="C1" s="234"/>
      <c r="D1" s="234"/>
      <c r="E1" s="234"/>
      <c r="F1" s="234"/>
      <c r="G1" s="94"/>
      <c r="H1" s="94"/>
      <c r="I1" s="94"/>
      <c r="J1" s="94"/>
      <c r="K1" s="95" t="s">
        <v>134</v>
      </c>
      <c r="L1" s="93"/>
      <c r="M1" s="116"/>
      <c r="N1" s="116"/>
    </row>
    <row r="2" spans="1:17" ht="18" customHeight="1" thickBot="1">
      <c r="A2" s="116"/>
      <c r="B2" s="96"/>
      <c r="C2" s="96"/>
      <c r="D2" s="96"/>
      <c r="E2" s="96"/>
      <c r="F2" s="96"/>
      <c r="G2" s="96"/>
      <c r="H2" s="96"/>
      <c r="I2" s="96"/>
      <c r="J2" s="96"/>
      <c r="K2" s="96"/>
      <c r="L2" s="96"/>
      <c r="M2" s="116"/>
      <c r="N2" s="116"/>
    </row>
    <row r="3" spans="1:17" ht="18" customHeight="1">
      <c r="A3" s="235"/>
      <c r="B3" s="236"/>
      <c r="C3" s="236"/>
      <c r="D3" s="236"/>
      <c r="E3" s="236"/>
      <c r="F3" s="237"/>
      <c r="G3" s="238" t="s">
        <v>124</v>
      </c>
      <c r="H3" s="239"/>
      <c r="I3" s="238" t="s">
        <v>112</v>
      </c>
      <c r="J3" s="239"/>
      <c r="K3" s="240" t="s">
        <v>125</v>
      </c>
      <c r="L3" s="241"/>
      <c r="M3" s="116"/>
      <c r="N3" s="116"/>
    </row>
    <row r="4" spans="1:17" ht="18" customHeight="1" thickBot="1">
      <c r="A4" s="219"/>
      <c r="B4" s="220"/>
      <c r="C4" s="220"/>
      <c r="D4" s="220"/>
      <c r="E4" s="220"/>
      <c r="F4" s="221"/>
      <c r="G4" s="242" t="s">
        <v>90</v>
      </c>
      <c r="H4" s="243"/>
      <c r="I4" s="242" t="s">
        <v>90</v>
      </c>
      <c r="J4" s="243"/>
      <c r="K4" s="242" t="s">
        <v>2</v>
      </c>
      <c r="L4" s="244"/>
      <c r="M4" s="116"/>
      <c r="N4" s="116"/>
    </row>
    <row r="5" spans="1:17" ht="18" customHeight="1" thickTop="1">
      <c r="A5" s="212" t="s">
        <v>92</v>
      </c>
      <c r="B5" s="213"/>
      <c r="C5" s="213"/>
      <c r="D5" s="213"/>
      <c r="E5" s="213"/>
      <c r="F5" s="214"/>
      <c r="G5" s="230"/>
      <c r="H5" s="231"/>
      <c r="I5" s="230"/>
      <c r="J5" s="231"/>
      <c r="K5" s="232"/>
      <c r="L5" s="233"/>
      <c r="M5" s="116"/>
      <c r="N5" s="116"/>
    </row>
    <row r="6" spans="1:17" ht="18" customHeight="1">
      <c r="A6" s="197" t="s">
        <v>93</v>
      </c>
      <c r="B6" s="198"/>
      <c r="C6" s="198"/>
      <c r="D6" s="198"/>
      <c r="E6" s="198"/>
      <c r="F6" s="199"/>
      <c r="G6" s="200">
        <v>461.25883700000003</v>
      </c>
      <c r="H6" s="201"/>
      <c r="I6" s="200">
        <v>443</v>
      </c>
      <c r="J6" s="201"/>
      <c r="K6" s="210">
        <v>461.26</v>
      </c>
      <c r="L6" s="218"/>
      <c r="M6" s="116"/>
      <c r="N6" s="116"/>
    </row>
    <row r="7" spans="1:17" ht="18" customHeight="1">
      <c r="A7" s="197" t="s">
        <v>94</v>
      </c>
      <c r="B7" s="198"/>
      <c r="C7" s="198"/>
      <c r="D7" s="198"/>
      <c r="E7" s="198"/>
      <c r="F7" s="199"/>
      <c r="G7" s="200">
        <v>30295.837744853998</v>
      </c>
      <c r="H7" s="201"/>
      <c r="I7" s="200">
        <v>25846.1</v>
      </c>
      <c r="J7" s="201"/>
      <c r="K7" s="210">
        <v>29158.85</v>
      </c>
      <c r="L7" s="211"/>
      <c r="M7" s="116"/>
      <c r="N7" s="116"/>
    </row>
    <row r="8" spans="1:17" ht="18" customHeight="1">
      <c r="A8" s="197" t="s">
        <v>95</v>
      </c>
      <c r="B8" s="198"/>
      <c r="C8" s="198"/>
      <c r="D8" s="198"/>
      <c r="E8" s="198"/>
      <c r="F8" s="199"/>
      <c r="G8" s="200">
        <v>461192.95813001797</v>
      </c>
      <c r="H8" s="201"/>
      <c r="I8" s="200">
        <v>391612.93</v>
      </c>
      <c r="J8" s="201"/>
      <c r="K8" s="210">
        <v>420722.82</v>
      </c>
      <c r="L8" s="211"/>
      <c r="M8" s="116"/>
      <c r="N8" s="116"/>
      <c r="O8" s="56"/>
      <c r="Q8" s="56"/>
    </row>
    <row r="9" spans="1:17" ht="18" customHeight="1">
      <c r="A9" s="197" t="s">
        <v>96</v>
      </c>
      <c r="B9" s="198"/>
      <c r="C9" s="198"/>
      <c r="D9" s="198"/>
      <c r="E9" s="198"/>
      <c r="F9" s="199"/>
      <c r="G9" s="200">
        <v>22514.777338178999</v>
      </c>
      <c r="H9" s="201"/>
      <c r="I9" s="200">
        <v>22658.71</v>
      </c>
      <c r="J9" s="201"/>
      <c r="K9" s="210">
        <v>27230.639999999999</v>
      </c>
      <c r="L9" s="218"/>
      <c r="M9" s="56"/>
      <c r="N9" s="116"/>
      <c r="P9" s="56"/>
    </row>
    <row r="10" spans="1:17" ht="18" customHeight="1" thickBot="1">
      <c r="A10" s="197" t="s">
        <v>97</v>
      </c>
      <c r="B10" s="198"/>
      <c r="C10" s="198"/>
      <c r="D10" s="198"/>
      <c r="E10" s="198"/>
      <c r="F10" s="199"/>
      <c r="G10" s="227">
        <v>14223.003450245998</v>
      </c>
      <c r="H10" s="228"/>
      <c r="I10" s="227">
        <v>9657.0400000000009</v>
      </c>
      <c r="J10" s="228"/>
      <c r="K10" s="202">
        <v>14348.28</v>
      </c>
      <c r="L10" s="229"/>
      <c r="M10" s="116"/>
      <c r="N10" s="116"/>
      <c r="P10" s="56"/>
      <c r="Q10" s="56"/>
    </row>
    <row r="11" spans="1:17" ht="18" customHeight="1" thickTop="1" thickBot="1">
      <c r="A11" s="204" t="s">
        <v>98</v>
      </c>
      <c r="B11" s="205"/>
      <c r="C11" s="205"/>
      <c r="D11" s="205"/>
      <c r="E11" s="205"/>
      <c r="F11" s="206"/>
      <c r="G11" s="207">
        <f>SUM(G6:G10)</f>
        <v>528687.8355002969</v>
      </c>
      <c r="H11" s="208"/>
      <c r="I11" s="207">
        <f>SUM(I6:J10)</f>
        <v>450217.77999999997</v>
      </c>
      <c r="J11" s="208"/>
      <c r="K11" s="207">
        <f>SUM(K6:L10)</f>
        <v>491921.85000000003</v>
      </c>
      <c r="L11" s="209"/>
      <c r="M11" s="116"/>
      <c r="N11" s="116"/>
    </row>
    <row r="12" spans="1:17" ht="18" customHeight="1" thickTop="1">
      <c r="A12" s="219"/>
      <c r="B12" s="220"/>
      <c r="C12" s="220"/>
      <c r="D12" s="220"/>
      <c r="E12" s="220"/>
      <c r="F12" s="221"/>
      <c r="G12" s="222"/>
      <c r="H12" s="223"/>
      <c r="I12" s="224"/>
      <c r="J12" s="225"/>
      <c r="K12" s="224"/>
      <c r="L12" s="226"/>
      <c r="M12" s="116"/>
      <c r="N12" s="116"/>
    </row>
    <row r="13" spans="1:17" ht="18" customHeight="1">
      <c r="A13" s="212" t="s">
        <v>99</v>
      </c>
      <c r="B13" s="213"/>
      <c r="C13" s="213"/>
      <c r="D13" s="213"/>
      <c r="E13" s="213"/>
      <c r="F13" s="214"/>
      <c r="G13" s="200"/>
      <c r="H13" s="201"/>
      <c r="I13" s="215"/>
      <c r="J13" s="216"/>
      <c r="K13" s="215"/>
      <c r="L13" s="217"/>
      <c r="M13" s="116"/>
      <c r="N13" s="116"/>
    </row>
    <row r="14" spans="1:17" ht="18" customHeight="1">
      <c r="A14" s="197" t="s">
        <v>100</v>
      </c>
      <c r="B14" s="198"/>
      <c r="C14" s="198"/>
      <c r="D14" s="198"/>
      <c r="E14" s="198"/>
      <c r="F14" s="199"/>
      <c r="G14" s="200">
        <v>18577.462833441001</v>
      </c>
      <c r="H14" s="201"/>
      <c r="I14" s="200">
        <v>16998.91</v>
      </c>
      <c r="J14" s="201"/>
      <c r="K14" s="210">
        <v>22153.78</v>
      </c>
      <c r="L14" s="218"/>
      <c r="M14" s="116"/>
      <c r="N14" s="116"/>
    </row>
    <row r="15" spans="1:17" ht="18" customHeight="1">
      <c r="A15" s="197" t="s">
        <v>109</v>
      </c>
      <c r="B15" s="198"/>
      <c r="C15" s="198"/>
      <c r="D15" s="198"/>
      <c r="E15" s="198"/>
      <c r="F15" s="199"/>
      <c r="G15" s="200">
        <v>31140.98547462</v>
      </c>
      <c r="H15" s="201"/>
      <c r="I15" s="200">
        <v>13095.37</v>
      </c>
      <c r="J15" s="201"/>
      <c r="K15" s="210">
        <v>22674.93</v>
      </c>
      <c r="L15" s="211"/>
      <c r="M15" s="116"/>
      <c r="N15" s="116"/>
    </row>
    <row r="16" spans="1:17" ht="18" customHeight="1">
      <c r="A16" s="197" t="s">
        <v>101</v>
      </c>
      <c r="B16" s="198"/>
      <c r="C16" s="198"/>
      <c r="D16" s="198"/>
      <c r="E16" s="198"/>
      <c r="F16" s="199"/>
      <c r="G16" s="200">
        <v>146395.313251538</v>
      </c>
      <c r="H16" s="201"/>
      <c r="I16" s="200">
        <v>119481.11</v>
      </c>
      <c r="J16" s="201"/>
      <c r="K16" s="210">
        <v>126828.25</v>
      </c>
      <c r="L16" s="211"/>
      <c r="M16" s="116"/>
      <c r="N16" s="116"/>
      <c r="O16" s="56"/>
    </row>
    <row r="17" spans="1:15" ht="18" customHeight="1">
      <c r="A17" s="197" t="s">
        <v>102</v>
      </c>
      <c r="B17" s="198"/>
      <c r="C17" s="198"/>
      <c r="D17" s="198"/>
      <c r="E17" s="198"/>
      <c r="F17" s="199"/>
      <c r="G17" s="200">
        <v>310859.59089909302</v>
      </c>
      <c r="H17" s="201"/>
      <c r="I17" s="200">
        <v>281104.46999999997</v>
      </c>
      <c r="J17" s="201"/>
      <c r="K17" s="210">
        <v>301067.48</v>
      </c>
      <c r="L17" s="211"/>
      <c r="M17" s="56"/>
      <c r="N17" s="116"/>
      <c r="O17" s="56"/>
    </row>
    <row r="18" spans="1:15" ht="18" customHeight="1">
      <c r="A18" s="197" t="s">
        <v>103</v>
      </c>
      <c r="B18" s="198"/>
      <c r="C18" s="198"/>
      <c r="D18" s="198"/>
      <c r="E18" s="198"/>
      <c r="F18" s="199"/>
      <c r="G18" s="200">
        <v>6766.997832776</v>
      </c>
      <c r="H18" s="201"/>
      <c r="I18" s="200">
        <v>2955.17</v>
      </c>
      <c r="J18" s="201"/>
      <c r="K18" s="210">
        <v>6641.56</v>
      </c>
      <c r="L18" s="211"/>
      <c r="M18" s="116"/>
      <c r="N18" s="116"/>
    </row>
    <row r="19" spans="1:15" ht="18" customHeight="1" thickBot="1">
      <c r="A19" s="197" t="s">
        <v>104</v>
      </c>
      <c r="B19" s="198"/>
      <c r="C19" s="198"/>
      <c r="D19" s="198"/>
      <c r="E19" s="198"/>
      <c r="F19" s="199"/>
      <c r="G19" s="200">
        <v>14947.485208829001</v>
      </c>
      <c r="H19" s="201"/>
      <c r="I19" s="200">
        <v>16582.75</v>
      </c>
      <c r="J19" s="201"/>
      <c r="K19" s="202">
        <v>12555.85</v>
      </c>
      <c r="L19" s="203"/>
      <c r="M19" s="116"/>
      <c r="N19" s="116"/>
    </row>
    <row r="20" spans="1:15" ht="18" customHeight="1" thickTop="1" thickBot="1">
      <c r="A20" s="204" t="s">
        <v>98</v>
      </c>
      <c r="B20" s="205"/>
      <c r="C20" s="205"/>
      <c r="D20" s="205"/>
      <c r="E20" s="205"/>
      <c r="F20" s="206"/>
      <c r="G20" s="207">
        <f>SUM(G14:G19)</f>
        <v>528687.83550029702</v>
      </c>
      <c r="H20" s="208"/>
      <c r="I20" s="207">
        <f>SUM(I14:J19)</f>
        <v>450217.77999999997</v>
      </c>
      <c r="J20" s="208"/>
      <c r="K20" s="207">
        <f>SUM(K14:L19)</f>
        <v>491921.84999999992</v>
      </c>
      <c r="L20" s="209"/>
      <c r="M20" s="116"/>
      <c r="N20" s="116"/>
    </row>
    <row r="21" spans="1:15" ht="18" customHeight="1" thickTop="1" thickBot="1">
      <c r="A21" s="192"/>
      <c r="B21" s="193"/>
      <c r="C21" s="97"/>
      <c r="D21" s="97"/>
      <c r="E21" s="97"/>
      <c r="F21" s="97"/>
      <c r="G21" s="194"/>
      <c r="H21" s="195"/>
      <c r="I21" s="195"/>
      <c r="J21" s="196"/>
      <c r="K21" s="196"/>
      <c r="L21" s="98"/>
      <c r="M21" s="116"/>
      <c r="N21" s="116"/>
    </row>
    <row r="22" spans="1:15" ht="18" customHeight="1">
      <c r="G22" s="99"/>
      <c r="H22" s="99"/>
      <c r="L22" s="93"/>
      <c r="M22" s="116"/>
      <c r="N22" s="116"/>
    </row>
    <row r="23" spans="1:15" s="105" customFormat="1" ht="18" customHeight="1">
      <c r="A23" s="100"/>
      <c r="B23" s="101" t="s">
        <v>7</v>
      </c>
      <c r="C23" s="101"/>
      <c r="D23" s="101"/>
      <c r="E23" s="101"/>
      <c r="F23" s="101"/>
      <c r="G23" s="102"/>
      <c r="H23" s="103"/>
      <c r="I23" s="103"/>
      <c r="J23" s="104"/>
    </row>
    <row r="24" spans="1:15" s="105" customFormat="1" ht="18" customHeight="1">
      <c r="A24" s="100"/>
      <c r="B24" s="101"/>
      <c r="C24" s="101"/>
      <c r="D24" s="101"/>
      <c r="E24" s="101"/>
      <c r="F24" s="101"/>
      <c r="G24" s="102"/>
      <c r="H24" s="103"/>
      <c r="I24" s="103"/>
      <c r="J24" s="104"/>
    </row>
    <row r="25" spans="1:15" s="107" customFormat="1" ht="65.099999999999994" customHeight="1">
      <c r="A25" s="106">
        <v>1</v>
      </c>
      <c r="B25" s="191" t="s">
        <v>138</v>
      </c>
      <c r="C25" s="191"/>
      <c r="D25" s="191"/>
      <c r="E25" s="191"/>
      <c r="F25" s="191"/>
      <c r="G25" s="191"/>
      <c r="H25" s="191"/>
      <c r="I25" s="191"/>
      <c r="J25" s="191"/>
      <c r="K25" s="191"/>
      <c r="L25" s="191"/>
    </row>
    <row r="26" spans="1:15" s="107" customFormat="1" ht="18" customHeight="1">
      <c r="A26" s="106"/>
      <c r="B26" s="184"/>
      <c r="C26" s="184"/>
      <c r="D26" s="184"/>
      <c r="E26" s="184"/>
      <c r="F26" s="184"/>
      <c r="G26" s="184"/>
      <c r="H26" s="184"/>
      <c r="I26" s="184"/>
      <c r="J26" s="184"/>
      <c r="K26" s="184"/>
      <c r="L26" s="184"/>
    </row>
    <row r="27" spans="1:15" s="107" customFormat="1" ht="39.950000000000003" customHeight="1">
      <c r="A27" s="106">
        <v>2</v>
      </c>
      <c r="B27" s="191" t="s">
        <v>139</v>
      </c>
      <c r="C27" s="191"/>
      <c r="D27" s="191"/>
      <c r="E27" s="191"/>
      <c r="F27" s="191"/>
      <c r="G27" s="191"/>
      <c r="H27" s="191"/>
      <c r="I27" s="191"/>
      <c r="J27" s="191"/>
      <c r="K27" s="191"/>
      <c r="L27" s="191"/>
    </row>
    <row r="28" spans="1:15" s="107" customFormat="1" ht="18" customHeight="1">
      <c r="A28" s="106"/>
      <c r="B28" s="184"/>
      <c r="C28" s="184"/>
      <c r="D28" s="184"/>
      <c r="E28" s="184"/>
      <c r="F28" s="184"/>
      <c r="G28" s="184"/>
      <c r="H28" s="184"/>
      <c r="I28" s="184"/>
      <c r="J28" s="184"/>
      <c r="K28" s="184"/>
      <c r="L28" s="184"/>
    </row>
    <row r="29" spans="1:15" s="107" customFormat="1" ht="65.099999999999994" customHeight="1">
      <c r="A29" s="106">
        <v>3</v>
      </c>
      <c r="B29" s="191" t="s">
        <v>140</v>
      </c>
      <c r="C29" s="191"/>
      <c r="D29" s="191"/>
      <c r="E29" s="191"/>
      <c r="F29" s="191"/>
      <c r="G29" s="191"/>
      <c r="H29" s="191"/>
      <c r="I29" s="191"/>
      <c r="J29" s="191"/>
      <c r="K29" s="191"/>
      <c r="L29" s="191"/>
    </row>
    <row r="30" spans="1:15" s="107" customFormat="1" ht="18" customHeight="1">
      <c r="A30" s="106"/>
      <c r="B30" s="184"/>
      <c r="C30" s="184"/>
      <c r="D30" s="184"/>
      <c r="E30" s="184"/>
      <c r="F30" s="184"/>
      <c r="G30" s="184"/>
      <c r="H30" s="184"/>
      <c r="I30" s="184"/>
      <c r="J30" s="184"/>
      <c r="K30" s="184"/>
      <c r="L30" s="184"/>
    </row>
    <row r="31" spans="1:15" s="107" customFormat="1" ht="18" customHeight="1">
      <c r="A31" s="106">
        <v>4</v>
      </c>
      <c r="B31" s="184" t="s">
        <v>105</v>
      </c>
      <c r="C31" s="184"/>
      <c r="D31" s="184"/>
      <c r="E31" s="184"/>
      <c r="F31" s="184"/>
      <c r="G31" s="184"/>
      <c r="H31" s="184"/>
      <c r="I31" s="184"/>
      <c r="J31" s="184"/>
      <c r="K31" s="184"/>
      <c r="L31" s="184"/>
    </row>
    <row r="32" spans="1:15" s="107" customFormat="1" ht="18" customHeight="1">
      <c r="A32" s="106"/>
      <c r="B32" s="184"/>
      <c r="C32" s="184"/>
      <c r="D32" s="184"/>
      <c r="E32" s="184"/>
      <c r="F32" s="184"/>
      <c r="G32" s="184"/>
      <c r="H32" s="184"/>
      <c r="I32" s="184"/>
      <c r="J32" s="184"/>
      <c r="K32" s="184"/>
      <c r="L32" s="184"/>
    </row>
    <row r="33" spans="1:14" s="107" customFormat="1" ht="75" customHeight="1">
      <c r="A33" s="108" t="s">
        <v>106</v>
      </c>
      <c r="B33" s="190" t="s">
        <v>137</v>
      </c>
      <c r="C33" s="190"/>
      <c r="D33" s="190"/>
      <c r="E33" s="190"/>
      <c r="F33" s="190"/>
      <c r="G33" s="190"/>
      <c r="H33" s="190"/>
      <c r="I33" s="190"/>
      <c r="J33" s="190"/>
      <c r="K33" s="190"/>
      <c r="L33" s="190"/>
    </row>
    <row r="34" spans="1:14" s="107" customFormat="1" ht="18" customHeight="1">
      <c r="A34" s="106"/>
      <c r="B34" s="184"/>
      <c r="C34" s="184"/>
      <c r="D34" s="184"/>
      <c r="E34" s="184"/>
      <c r="F34" s="184"/>
      <c r="G34" s="184"/>
      <c r="H34" s="184"/>
      <c r="I34" s="184"/>
      <c r="J34" s="184"/>
      <c r="K34" s="184"/>
      <c r="L34" s="184"/>
    </row>
    <row r="35" spans="1:14" s="107" customFormat="1" ht="60" customHeight="1">
      <c r="A35" s="108" t="s">
        <v>107</v>
      </c>
      <c r="B35" s="190" t="s">
        <v>132</v>
      </c>
      <c r="C35" s="190"/>
      <c r="D35" s="190"/>
      <c r="E35" s="190"/>
      <c r="F35" s="190"/>
      <c r="G35" s="190"/>
      <c r="H35" s="190"/>
      <c r="I35" s="190"/>
      <c r="J35" s="190"/>
      <c r="K35" s="190"/>
      <c r="L35" s="190"/>
    </row>
    <row r="36" spans="1:14" s="107" customFormat="1" ht="18" customHeight="1">
      <c r="A36" s="106"/>
      <c r="B36" s="184"/>
      <c r="C36" s="184"/>
      <c r="D36" s="184"/>
      <c r="E36" s="184"/>
      <c r="F36" s="184"/>
      <c r="G36" s="184"/>
      <c r="H36" s="184"/>
      <c r="I36" s="184"/>
      <c r="J36" s="184"/>
      <c r="K36" s="184"/>
      <c r="L36" s="184"/>
    </row>
    <row r="37" spans="1:14" s="107" customFormat="1" ht="60" customHeight="1">
      <c r="A37" s="106">
        <v>5</v>
      </c>
      <c r="B37" s="190" t="s">
        <v>143</v>
      </c>
      <c r="C37" s="190"/>
      <c r="D37" s="190"/>
      <c r="E37" s="190"/>
      <c r="F37" s="190"/>
      <c r="G37" s="190"/>
      <c r="H37" s="190"/>
      <c r="I37" s="190"/>
      <c r="J37" s="190"/>
      <c r="K37" s="190"/>
      <c r="L37" s="190"/>
    </row>
    <row r="38" spans="1:14" ht="18" customHeight="1">
      <c r="G38" s="65"/>
      <c r="L38" s="93"/>
      <c r="M38" s="116"/>
      <c r="N38" s="116"/>
    </row>
    <row r="39" spans="1:14" s="107" customFormat="1" ht="60" customHeight="1">
      <c r="A39" s="106">
        <v>6</v>
      </c>
      <c r="B39" s="190" t="s">
        <v>117</v>
      </c>
      <c r="C39" s="190"/>
      <c r="D39" s="190"/>
      <c r="E39" s="190"/>
      <c r="F39" s="190"/>
      <c r="G39" s="190"/>
      <c r="H39" s="190"/>
      <c r="I39" s="190"/>
      <c r="J39" s="190"/>
      <c r="K39" s="190"/>
      <c r="L39" s="190"/>
      <c r="M39" s="109"/>
      <c r="N39" s="109"/>
    </row>
    <row r="40" spans="1:14" s="107" customFormat="1" ht="18" customHeight="1">
      <c r="A40" s="106"/>
      <c r="B40" s="184"/>
      <c r="C40" s="184"/>
      <c r="D40" s="184"/>
      <c r="E40" s="184"/>
      <c r="F40" s="184"/>
      <c r="G40" s="184"/>
      <c r="H40" s="184"/>
      <c r="I40" s="184"/>
      <c r="J40" s="184"/>
      <c r="K40" s="184"/>
      <c r="L40" s="184"/>
      <c r="M40" s="184"/>
      <c r="N40" s="184"/>
    </row>
    <row r="41" spans="1:14" s="110" customFormat="1" ht="39.950000000000003" customHeight="1">
      <c r="A41" s="106">
        <v>7</v>
      </c>
      <c r="B41" s="187" t="s">
        <v>141</v>
      </c>
      <c r="C41" s="187"/>
      <c r="D41" s="187"/>
      <c r="E41" s="187"/>
      <c r="F41" s="187"/>
      <c r="G41" s="187"/>
      <c r="H41" s="187"/>
      <c r="I41" s="187"/>
      <c r="J41" s="187"/>
      <c r="K41" s="187"/>
      <c r="L41" s="187"/>
    </row>
    <row r="42" spans="1:14" s="107" customFormat="1" ht="18" customHeight="1">
      <c r="A42" s="106"/>
      <c r="B42" s="188"/>
      <c r="C42" s="188"/>
      <c r="D42" s="188"/>
      <c r="E42" s="188"/>
      <c r="F42" s="188"/>
      <c r="G42" s="188"/>
      <c r="H42" s="188"/>
      <c r="I42" s="188"/>
      <c r="J42" s="188"/>
      <c r="K42" s="188"/>
      <c r="L42" s="188"/>
      <c r="M42" s="188"/>
      <c r="N42" s="188"/>
    </row>
    <row r="43" spans="1:14" s="107" customFormat="1" ht="18" customHeight="1">
      <c r="A43" s="106">
        <v>8</v>
      </c>
      <c r="B43" s="189" t="s">
        <v>131</v>
      </c>
      <c r="C43" s="189"/>
      <c r="D43" s="189"/>
      <c r="E43" s="189"/>
      <c r="F43" s="189"/>
      <c r="G43" s="189"/>
      <c r="H43" s="189"/>
      <c r="I43" s="189"/>
      <c r="J43" s="189"/>
      <c r="K43" s="189"/>
      <c r="L43" s="189"/>
      <c r="M43" s="111"/>
      <c r="N43" s="111"/>
    </row>
    <row r="44" spans="1:14" ht="18" customHeight="1">
      <c r="A44" s="112"/>
      <c r="B44" s="113"/>
      <c r="C44" s="113"/>
      <c r="D44" s="114"/>
      <c r="E44" s="114"/>
      <c r="F44" s="114"/>
      <c r="G44" s="114"/>
      <c r="H44" s="114"/>
      <c r="I44" s="114"/>
      <c r="J44" s="114"/>
      <c r="K44" s="114"/>
      <c r="L44" s="114"/>
    </row>
    <row r="45" spans="1:14" s="105" customFormat="1" ht="18" customHeight="1">
      <c r="A45" s="115">
        <v>9</v>
      </c>
      <c r="B45" s="183" t="s">
        <v>129</v>
      </c>
      <c r="C45" s="183"/>
      <c r="D45" s="183"/>
      <c r="E45" s="183"/>
      <c r="F45" s="183"/>
      <c r="G45" s="183"/>
      <c r="H45" s="183"/>
      <c r="I45" s="183"/>
      <c r="J45" s="183"/>
      <c r="K45" s="183"/>
      <c r="L45" s="183"/>
      <c r="M45" s="183"/>
      <c r="N45" s="183"/>
    </row>
    <row r="46" spans="1:14" s="105" customFormat="1" ht="18" customHeight="1">
      <c r="A46" s="100"/>
      <c r="B46" s="183" t="s">
        <v>8</v>
      </c>
      <c r="C46" s="183"/>
      <c r="D46" s="183"/>
      <c r="E46" s="183"/>
      <c r="F46" s="183"/>
      <c r="G46" s="183"/>
      <c r="H46" s="183"/>
      <c r="I46" s="183"/>
      <c r="J46" s="183"/>
      <c r="K46" s="183"/>
      <c r="L46" s="183"/>
      <c r="M46" s="183"/>
      <c r="N46" s="183"/>
    </row>
    <row r="47" spans="1:14" s="105" customFormat="1" ht="18" customHeight="1">
      <c r="A47" s="100"/>
      <c r="B47" s="183" t="s">
        <v>130</v>
      </c>
      <c r="C47" s="183"/>
      <c r="D47" s="183"/>
      <c r="E47" s="183"/>
      <c r="F47" s="183"/>
      <c r="G47" s="183"/>
      <c r="H47" s="183"/>
      <c r="I47" s="183"/>
      <c r="J47" s="183"/>
      <c r="K47" s="183"/>
      <c r="L47" s="183"/>
      <c r="M47" s="183"/>
      <c r="N47" s="183"/>
    </row>
    <row r="48" spans="1:14" s="105" customFormat="1" ht="18" customHeight="1">
      <c r="A48" s="100"/>
      <c r="B48" s="183" t="s">
        <v>128</v>
      </c>
      <c r="C48" s="183"/>
      <c r="D48" s="183"/>
      <c r="E48" s="183"/>
      <c r="F48" s="183"/>
      <c r="G48" s="183"/>
      <c r="H48" s="183"/>
      <c r="I48" s="183"/>
      <c r="J48" s="183"/>
      <c r="K48" s="183"/>
      <c r="L48" s="183"/>
      <c r="M48" s="183"/>
      <c r="N48" s="183"/>
    </row>
    <row r="49" spans="1:14" s="105" customFormat="1" ht="18" customHeight="1">
      <c r="A49" s="100"/>
      <c r="B49" s="183" t="s">
        <v>9</v>
      </c>
      <c r="C49" s="183"/>
      <c r="D49" s="183"/>
      <c r="E49" s="183"/>
      <c r="F49" s="183"/>
      <c r="G49" s="183"/>
      <c r="H49" s="183"/>
      <c r="I49" s="183"/>
      <c r="J49" s="183"/>
      <c r="K49" s="183"/>
      <c r="L49" s="183"/>
      <c r="M49" s="183"/>
      <c r="N49" s="183"/>
    </row>
    <row r="50" spans="1:14" s="105" customFormat="1" ht="18" customHeight="1">
      <c r="A50" s="100"/>
      <c r="B50" s="184"/>
      <c r="C50" s="184"/>
      <c r="D50" s="184"/>
      <c r="E50" s="184"/>
      <c r="F50" s="184"/>
      <c r="G50" s="184"/>
      <c r="H50" s="184"/>
      <c r="I50" s="184"/>
      <c r="J50" s="184"/>
      <c r="K50" s="184"/>
      <c r="L50" s="184"/>
      <c r="M50" s="184"/>
      <c r="N50" s="184"/>
    </row>
    <row r="51" spans="1:14" s="121" customFormat="1" ht="60" customHeight="1">
      <c r="A51" s="117">
        <v>10</v>
      </c>
      <c r="B51" s="186" t="s">
        <v>142</v>
      </c>
      <c r="C51" s="186"/>
      <c r="D51" s="186"/>
      <c r="E51" s="186"/>
      <c r="F51" s="186"/>
      <c r="G51" s="186"/>
      <c r="H51" s="186"/>
      <c r="I51" s="186"/>
      <c r="J51" s="186"/>
      <c r="K51" s="186"/>
      <c r="L51" s="186"/>
    </row>
    <row r="52" spans="1:14" s="121" customFormat="1" ht="18" customHeight="1">
      <c r="A52" s="117"/>
      <c r="B52" s="120"/>
      <c r="C52" s="120"/>
      <c r="D52" s="120"/>
      <c r="E52" s="120"/>
      <c r="F52" s="120"/>
      <c r="G52" s="120"/>
      <c r="H52" s="120"/>
      <c r="I52" s="120"/>
      <c r="J52" s="120"/>
      <c r="K52" s="120"/>
      <c r="L52" s="120"/>
    </row>
    <row r="53" spans="1:14" s="105" customFormat="1" ht="18" customHeight="1">
      <c r="A53" s="117">
        <v>11</v>
      </c>
      <c r="B53" s="185" t="s">
        <v>118</v>
      </c>
      <c r="C53" s="185"/>
      <c r="D53" s="185"/>
      <c r="E53" s="185"/>
      <c r="F53" s="185"/>
      <c r="G53" s="185"/>
      <c r="H53" s="185"/>
      <c r="I53" s="185"/>
      <c r="J53" s="185"/>
      <c r="K53" s="185"/>
      <c r="L53" s="185"/>
      <c r="M53" s="118"/>
      <c r="N53" s="118"/>
    </row>
    <row r="54" spans="1:14" s="121" customFormat="1" ht="18" customHeight="1">
      <c r="A54" s="119"/>
      <c r="B54" s="120"/>
      <c r="C54" s="120"/>
      <c r="D54" s="120"/>
      <c r="E54" s="120"/>
      <c r="F54" s="120"/>
      <c r="G54" s="120"/>
      <c r="H54" s="120"/>
      <c r="I54" s="120"/>
      <c r="J54" s="120"/>
      <c r="K54" s="120"/>
      <c r="L54" s="120"/>
    </row>
    <row r="55" spans="1:14" s="121" customFormat="1" ht="18" customHeight="1">
      <c r="A55" s="117"/>
      <c r="B55" s="120"/>
      <c r="C55" s="120"/>
      <c r="D55" s="120"/>
      <c r="E55" s="120"/>
      <c r="F55" s="120"/>
      <c r="G55" s="120"/>
      <c r="H55" s="120"/>
      <c r="I55" s="120"/>
      <c r="J55" s="120"/>
      <c r="K55" s="120"/>
      <c r="L55" s="120"/>
    </row>
    <row r="56" spans="1:14" s="121" customFormat="1" ht="18" customHeight="1">
      <c r="A56" s="117"/>
      <c r="B56" s="120"/>
      <c r="C56" s="120"/>
      <c r="D56" s="120"/>
      <c r="E56" s="120"/>
      <c r="F56" s="120"/>
      <c r="G56" s="120"/>
      <c r="H56" s="120"/>
      <c r="I56" s="120"/>
      <c r="J56" s="120"/>
      <c r="K56" s="120"/>
      <c r="L56" s="120"/>
    </row>
    <row r="57" spans="1:14" s="121" customFormat="1" ht="20.100000000000001" customHeight="1">
      <c r="A57" s="119"/>
      <c r="B57" s="120"/>
      <c r="C57" s="120"/>
      <c r="D57" s="120"/>
      <c r="E57" s="120"/>
      <c r="F57" s="120"/>
      <c r="G57" s="120"/>
      <c r="H57" s="120"/>
      <c r="I57" s="120"/>
      <c r="J57" s="120"/>
      <c r="K57" s="120"/>
      <c r="L57" s="120"/>
    </row>
    <row r="58" spans="1:14" s="121" customFormat="1" ht="20.100000000000001" customHeight="1">
      <c r="A58" s="180" t="s">
        <v>135</v>
      </c>
      <c r="B58" s="180"/>
      <c r="D58" s="127" t="s">
        <v>119</v>
      </c>
      <c r="E58" s="128"/>
      <c r="F58" s="128"/>
      <c r="G58" s="129"/>
      <c r="H58" s="181" t="s">
        <v>120</v>
      </c>
      <c r="I58" s="181"/>
      <c r="J58" s="126"/>
      <c r="K58" s="182"/>
      <c r="L58" s="182"/>
      <c r="M58" s="182"/>
      <c r="N58" s="182"/>
    </row>
    <row r="59" spans="1:14" s="121" customFormat="1" ht="20.100000000000001" customHeight="1">
      <c r="A59" s="180" t="s">
        <v>136</v>
      </c>
      <c r="B59" s="180"/>
      <c r="D59" s="129" t="s">
        <v>110</v>
      </c>
      <c r="E59" s="128"/>
      <c r="F59" s="128"/>
      <c r="G59" s="130"/>
      <c r="H59" s="181" t="s">
        <v>110</v>
      </c>
      <c r="I59" s="181"/>
      <c r="J59" s="126"/>
      <c r="K59" s="182"/>
      <c r="L59" s="182"/>
      <c r="M59" s="182"/>
      <c r="N59" s="182"/>
    </row>
  </sheetData>
  <mergeCells count="108">
    <mergeCell ref="A1:F1"/>
    <mergeCell ref="A3:F3"/>
    <mergeCell ref="G3:H3"/>
    <mergeCell ref="I3:J3"/>
    <mergeCell ref="K3:L3"/>
    <mergeCell ref="A4:F4"/>
    <mergeCell ref="G4:H4"/>
    <mergeCell ref="I4:J4"/>
    <mergeCell ref="K4:L4"/>
    <mergeCell ref="A7:F7"/>
    <mergeCell ref="G7:H7"/>
    <mergeCell ref="I7:J7"/>
    <mergeCell ref="K7:L7"/>
    <mergeCell ref="A8:F8"/>
    <mergeCell ref="G8:H8"/>
    <mergeCell ref="I8:J8"/>
    <mergeCell ref="K8:L8"/>
    <mergeCell ref="A5:F5"/>
    <mergeCell ref="G5:H5"/>
    <mergeCell ref="I5:J5"/>
    <mergeCell ref="K5:L5"/>
    <mergeCell ref="A6:F6"/>
    <mergeCell ref="G6:H6"/>
    <mergeCell ref="I6:J6"/>
    <mergeCell ref="K6:L6"/>
    <mergeCell ref="A11:F11"/>
    <mergeCell ref="G11:H11"/>
    <mergeCell ref="I11:J11"/>
    <mergeCell ref="K11:L11"/>
    <mergeCell ref="A12:F12"/>
    <mergeCell ref="G12:H12"/>
    <mergeCell ref="I12:J12"/>
    <mergeCell ref="K12:L12"/>
    <mergeCell ref="A9:F9"/>
    <mergeCell ref="G9:H9"/>
    <mergeCell ref="I9:J9"/>
    <mergeCell ref="K9:L9"/>
    <mergeCell ref="A10:F10"/>
    <mergeCell ref="G10:H10"/>
    <mergeCell ref="I10:J10"/>
    <mergeCell ref="K10:L10"/>
    <mergeCell ref="A15:F15"/>
    <mergeCell ref="G15:H15"/>
    <mergeCell ref="I15:J15"/>
    <mergeCell ref="K15:L15"/>
    <mergeCell ref="A16:F16"/>
    <mergeCell ref="G16:H16"/>
    <mergeCell ref="I16:J16"/>
    <mergeCell ref="K16:L16"/>
    <mergeCell ref="A13:F13"/>
    <mergeCell ref="G13:H13"/>
    <mergeCell ref="I13:J13"/>
    <mergeCell ref="K13:L13"/>
    <mergeCell ref="A14:F14"/>
    <mergeCell ref="G14:H14"/>
    <mergeCell ref="I14:J14"/>
    <mergeCell ref="K14:L14"/>
    <mergeCell ref="A19:F19"/>
    <mergeCell ref="G19:H19"/>
    <mergeCell ref="I19:J19"/>
    <mergeCell ref="K19:L19"/>
    <mergeCell ref="A20:F20"/>
    <mergeCell ref="G20:H20"/>
    <mergeCell ref="I20:J20"/>
    <mergeCell ref="K20:L20"/>
    <mergeCell ref="A17:F17"/>
    <mergeCell ref="G17:H17"/>
    <mergeCell ref="I17:J17"/>
    <mergeCell ref="K17:L17"/>
    <mergeCell ref="A18:F18"/>
    <mergeCell ref="G18:H18"/>
    <mergeCell ref="I18:J18"/>
    <mergeCell ref="K18:L18"/>
    <mergeCell ref="B28:L28"/>
    <mergeCell ref="B29:L29"/>
    <mergeCell ref="B30:L30"/>
    <mergeCell ref="B31:L31"/>
    <mergeCell ref="B32:L32"/>
    <mergeCell ref="B33:L33"/>
    <mergeCell ref="A21:B21"/>
    <mergeCell ref="G21:I21"/>
    <mergeCell ref="J21:K21"/>
    <mergeCell ref="B25:L25"/>
    <mergeCell ref="B26:L26"/>
    <mergeCell ref="B27:L27"/>
    <mergeCell ref="B41:L41"/>
    <mergeCell ref="B42:N42"/>
    <mergeCell ref="B43:L43"/>
    <mergeCell ref="B45:N45"/>
    <mergeCell ref="B46:N46"/>
    <mergeCell ref="B47:N47"/>
    <mergeCell ref="B34:L34"/>
    <mergeCell ref="B35:L35"/>
    <mergeCell ref="B36:L36"/>
    <mergeCell ref="B37:L37"/>
    <mergeCell ref="B39:L39"/>
    <mergeCell ref="B40:N40"/>
    <mergeCell ref="A58:B58"/>
    <mergeCell ref="H58:I58"/>
    <mergeCell ref="K58:N58"/>
    <mergeCell ref="A59:B59"/>
    <mergeCell ref="H59:I59"/>
    <mergeCell ref="K59:N59"/>
    <mergeCell ref="B48:N48"/>
    <mergeCell ref="B49:N49"/>
    <mergeCell ref="B50:N50"/>
    <mergeCell ref="B53:L53"/>
    <mergeCell ref="B51:L51"/>
  </mergeCells>
  <pageMargins left="0.56999999999999995" right="0.196850393700787" top="0.36" bottom="0.26" header="0.196850393700787" footer="0.196850393700787"/>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FIGURES </vt:lpstr>
      <vt:lpstr>SEGMENTREPORT</vt:lpstr>
      <vt:lpstr>SIGNATURE (ED)</vt:lpstr>
      <vt:lpstr>SEGMENTREPORT!Print_Area</vt:lpstr>
      <vt:lpstr>'SIGNATURE (ED)'!Print_Area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Canara Bank</dc:creator>
  <cp:lastModifiedBy>BSCA</cp:lastModifiedBy>
  <cp:lastPrinted>2014-11-05T13:56:38Z</cp:lastPrinted>
  <dcterms:created xsi:type="dcterms:W3CDTF">2002-10-30T10:12:00Z</dcterms:created>
  <dcterms:modified xsi:type="dcterms:W3CDTF">2014-11-05T13:56:47Z</dcterms:modified>
</cp:coreProperties>
</file>